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ข้อมูลนักเรียน" sheetId="1" r:id="rId1"/>
    <sheet name="นักเรียนประเมิน" sheetId="2" r:id="rId2"/>
    <sheet name="ครูประเมิน" sheetId="3" r:id="rId3"/>
    <sheet name="ผู้ปกครอง" sheetId="4" r:id="rId4"/>
    <sheet name="สรุป SDQ" sheetId="5" r:id="rId5"/>
    <sheet name="พิมพ์รายงาน" sheetId="6" r:id="rId6"/>
  </sheets>
  <definedNames/>
  <calcPr fullCalcOnLoad="1"/>
</workbook>
</file>

<file path=xl/comments1.xml><?xml version="1.0" encoding="utf-8"?>
<comments xmlns="http://schemas.openxmlformats.org/spreadsheetml/2006/main">
  <authors>
    <author>EL_Teacher</author>
  </authors>
  <commentList>
    <comment ref="C5" authorId="0">
      <text>
        <r>
          <rPr>
            <b/>
            <sz val="8"/>
            <rFont val="Tahoma"/>
            <family val="0"/>
          </rPr>
          <t>ป=ปกติ/ ส=เสี่ยง/ ตช=ต้องการช่วยเหลือ</t>
        </r>
      </text>
    </comment>
    <comment ref="D5" authorId="0">
      <text>
        <r>
          <rPr>
            <b/>
            <sz val="8"/>
            <rFont val="Tahoma"/>
            <family val="0"/>
          </rPr>
          <t>มี/ไม่มี</t>
        </r>
      </text>
    </comment>
    <comment ref="E5" authorId="0">
      <text>
        <r>
          <rPr>
            <b/>
            <sz val="8"/>
            <rFont val="Tahoma"/>
            <family val="0"/>
          </rPr>
          <t>ป=ปกติ/ ส=เสี่ยง/ มป=มีปัญหา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ป=ปกติ/ ส=เสี่ยง/ มป=มีปัญหา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ป=ปกติ/ ส=เสี่ยง/ มป=มีปัญหา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ป=ปกติ/ ส=เสี่ยง/ มป=มีปัญหา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ป=ปกติ/ ส=เสี่ยง/ มป=มีปัญหา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เฉพาะตัวหนังสือสีนำเงินแก้ไขได้</t>
        </r>
        <r>
          <rPr>
            <sz val="8"/>
            <rFont val="Tahoma"/>
            <family val="0"/>
          </rPr>
          <t xml:space="preserve">
สงสัยติดต่อ surapow@hotmail.com
www.krupong.kru-toy.com
หรือ www.wp.ac.th</t>
        </r>
      </text>
    </comment>
  </commentList>
</comments>
</file>

<file path=xl/comments2.xml><?xml version="1.0" encoding="utf-8"?>
<comments xmlns="http://schemas.openxmlformats.org/spreadsheetml/2006/main">
  <authors>
    <author>EL_Teacher</author>
  </authors>
  <commentList>
    <comment ref="C3" authorId="0">
      <text>
        <r>
          <rPr>
            <b/>
            <sz val="8"/>
            <rFont val="Tahoma"/>
            <family val="2"/>
          </rPr>
          <t>อธิบายการกรอก</t>
        </r>
        <r>
          <rPr>
            <sz val="8"/>
            <rFont val="Tahoma"/>
            <family val="0"/>
          </rPr>
          <t xml:space="preserve">
ป้อน 0/1/2</t>
        </r>
      </text>
    </comment>
  </commentList>
</comments>
</file>

<file path=xl/comments3.xml><?xml version="1.0" encoding="utf-8"?>
<comments xmlns="http://schemas.openxmlformats.org/spreadsheetml/2006/main">
  <authors>
    <author>EL_Teacher</author>
  </authors>
  <commentList>
    <comment ref="C3" authorId="0">
      <text>
        <r>
          <rPr>
            <b/>
            <sz val="8"/>
            <rFont val="Tahoma"/>
            <family val="2"/>
          </rPr>
          <t>อธิบายการกรอก</t>
        </r>
        <r>
          <rPr>
            <sz val="8"/>
            <rFont val="Tahoma"/>
            <family val="0"/>
          </rPr>
          <t xml:space="preserve">
ป้อน 0/1/2</t>
        </r>
      </text>
    </comment>
  </commentList>
</comments>
</file>

<file path=xl/comments4.xml><?xml version="1.0" encoding="utf-8"?>
<comments xmlns="http://schemas.openxmlformats.org/spreadsheetml/2006/main">
  <authors>
    <author>EL_Teacher</author>
  </authors>
  <commentList>
    <comment ref="C3" authorId="0">
      <text>
        <r>
          <rPr>
            <b/>
            <sz val="8"/>
            <rFont val="Tahoma"/>
            <family val="2"/>
          </rPr>
          <t>อธิบายการกรอก</t>
        </r>
        <r>
          <rPr>
            <sz val="8"/>
            <rFont val="Tahoma"/>
            <family val="0"/>
          </rPr>
          <t xml:space="preserve">
ป้อน 0/1/2</t>
        </r>
      </text>
    </comment>
  </commentList>
</comments>
</file>

<file path=xl/sharedStrings.xml><?xml version="1.0" encoding="utf-8"?>
<sst xmlns="http://schemas.openxmlformats.org/spreadsheetml/2006/main" count="374" uniqueCount="98">
  <si>
    <t>ความสามารถ</t>
  </si>
  <si>
    <t>ด้านครอบครัว</t>
  </si>
  <si>
    <t>ด้านสุขภาพ</t>
  </si>
  <si>
    <t xml:space="preserve">ด้านอื่น ๆ </t>
  </si>
  <si>
    <t>ด้านการเรียน</t>
  </si>
  <si>
    <t>เศรษฐกิจ</t>
  </si>
  <si>
    <t>การคุ้มครอง</t>
  </si>
  <si>
    <t>ร่างกาย</t>
  </si>
  <si>
    <t>ยาเสพติด</t>
  </si>
  <si>
    <t>เพศ</t>
  </si>
  <si>
    <t>ชื่อ – สกุลนักเรียน</t>
  </si>
  <si>
    <t>มีปัญหา</t>
  </si>
  <si>
    <t>สัมพันธภาพ</t>
  </si>
  <si>
    <t>สรุป 4ด้าน</t>
  </si>
  <si>
    <t>ความประพฤติ</t>
  </si>
  <si>
    <t>ด้านหน้า</t>
  </si>
  <si>
    <t>กลุ่ม</t>
  </si>
  <si>
    <t>ชั้น</t>
  </si>
  <si>
    <t>ชื่อที่ปรึกษา</t>
  </si>
  <si>
    <t>จำนวนนักเรียน</t>
  </si>
  <si>
    <t>จำนวน</t>
  </si>
  <si>
    <t>คน</t>
  </si>
  <si>
    <t>กลุ่มปกติ</t>
  </si>
  <si>
    <t>กลุ่มเสี่ยง/มีปัญหา</t>
  </si>
  <si>
    <t>ป</t>
  </si>
  <si>
    <t>จากแบบสอบถาม</t>
  </si>
  <si>
    <t>สรุปผล</t>
  </si>
  <si>
    <t>คิดเป็นเปอร์เซ็นต์</t>
  </si>
  <si>
    <t>นักเรียน</t>
  </si>
  <si>
    <t>ครู</t>
  </si>
  <si>
    <t>ผู้ปกครอง</t>
  </si>
  <si>
    <t>รวมด้านหลัง</t>
  </si>
  <si>
    <t>4 ด้าน</t>
  </si>
  <si>
    <t>รวมด้านสัมพันธภาพทางสังคม</t>
  </si>
  <si>
    <t>แปลผล</t>
  </si>
  <si>
    <t>โรงเรียน</t>
  </si>
  <si>
    <t>ภาคเรียนที่</t>
  </si>
  <si>
    <t>ปีการศึกษา</t>
  </si>
  <si>
    <t>ประเมินตนเอง</t>
  </si>
  <si>
    <t>ครูที่ปรึกษา</t>
  </si>
  <si>
    <t>ประเมินนักเรียน</t>
  </si>
  <si>
    <t>ความสามารถพิเศษ</t>
  </si>
  <si>
    <t>ด้านเศรษฐกิจ</t>
  </si>
  <si>
    <t>การคุ้มครองนักเรียน</t>
  </si>
  <si>
    <t>ด้านสุขภาพกาย</t>
  </si>
  <si>
    <t>ตช</t>
  </si>
  <si>
    <t>มป</t>
  </si>
  <si>
    <t>ส</t>
  </si>
  <si>
    <t>รวม มป</t>
  </si>
  <si>
    <t>สรุปผลทุกด้าน</t>
  </si>
  <si>
    <t>ลงชื่อ.............................................</t>
  </si>
  <si>
    <t>อาจารย์ที่ปรึกษา</t>
  </si>
  <si>
    <t>เลขที่</t>
  </si>
  <si>
    <t>ชื่อ</t>
  </si>
  <si>
    <t>รวม</t>
  </si>
  <si>
    <t>รวมด้านที่ 1</t>
  </si>
  <si>
    <t>รวมด้านที่ 2</t>
  </si>
  <si>
    <t>รวมด้านที่ 3</t>
  </si>
  <si>
    <t>รวมด้านที่ 4</t>
  </si>
  <si>
    <t>อารมณ์</t>
  </si>
  <si>
    <t>พฤติกรรม</t>
  </si>
  <si>
    <t>ด้านสังคม</t>
  </si>
  <si>
    <t>ด้านหลัง</t>
  </si>
  <si>
    <t>สรุป</t>
  </si>
  <si>
    <t>โปรแกรมการประเมินพฤติกรรมนักเรียน (SDQ)</t>
  </si>
  <si>
    <t>คำอธิบายการกรอก</t>
  </si>
  <si>
    <t>ด้านสัมพันธกับสังคม</t>
  </si>
  <si>
    <t>เด็กชายจักรพงศ์  คำเงิน</t>
  </si>
  <si>
    <t>เด็กชายทักษ์ดนัย  ขุนหาญ</t>
  </si>
  <si>
    <t>เด็กชายทักษ์ดนัย  สิทธิบัว</t>
  </si>
  <si>
    <t>เด็กชายทัตพล  สุภากาศ</t>
  </si>
  <si>
    <t>เด็กชายธนวัฒน์  ตันกุล</t>
  </si>
  <si>
    <t>เด็กชายธนุพงษ์  หมื่นสิทธิกาศ</t>
  </si>
  <si>
    <t>เด็กชายภาณุมาศ  คำยอง</t>
  </si>
  <si>
    <t>เด็กชายภาณุวัฒน์  จี้รัตน์</t>
  </si>
  <si>
    <t>เด็กชายภูริภัทร  จุมปูสี</t>
  </si>
  <si>
    <t>เด็กชายวรโชติ  รุ่งรัตน์</t>
  </si>
  <si>
    <t>เด็กชายศิวดล  ใจป้อม</t>
  </si>
  <si>
    <t>เด็กชายวรพันธ์  ขัดทา</t>
  </si>
  <si>
    <t>เด็กชายพงศ์พิสุทธิ์  ญาณะพันธุ์</t>
  </si>
  <si>
    <t>เด็กชายศิริกร  เรืองทอง</t>
  </si>
  <si>
    <t>เด็กชายดนัยพล  ใจพูล</t>
  </si>
  <si>
    <t>เด็กหญิงกานต์ธิดา  ศรีวิชัย</t>
  </si>
  <si>
    <t>เด็กหญิงคุนธสินี  ขุมเงิน</t>
  </si>
  <si>
    <t>เด็กหญิงจ๋ามเปา  ลุงยะ</t>
  </si>
  <si>
    <t>เด็กหญิงชนัญธิดา  ใจสัตย์</t>
  </si>
  <si>
    <t>เด็กหญิงธิดารัตน์  วินันท์</t>
  </si>
  <si>
    <t>เด็กหญิงพิชชาภา  สิทธิวงษา</t>
  </si>
  <si>
    <t>เด็กหญิงพิชญาวดี  ก๋าวิลตา</t>
  </si>
  <si>
    <t>เด็กหญิงวศินี  ไฝตุ้ย</t>
  </si>
  <si>
    <t>เด็กหญิงวิชุดา  -</t>
  </si>
  <si>
    <t>เด็กหญิงวิมลศิริ  หมื่นกันทา</t>
  </si>
  <si>
    <t>เด็กหญิงวิราวรรณ  กาปัญญา</t>
  </si>
  <si>
    <t>ม.3/2</t>
  </si>
  <si>
    <t>นางอำพร  นันทะชัย นางสาวกฤษณา  โสโพธิ์</t>
  </si>
  <si>
    <t>เด็กหฯงอนัญญ  ณ วัน</t>
  </si>
  <si>
    <t>เสี่ยง</t>
  </si>
  <si>
    <t>วชิรป่าซาง อ.ป่าซาง จ.ลำพูน  สพม ลำปาง ลำพูน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</si>
</sst>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6"/>
      <color indexed="10"/>
      <name val="Angsana New"/>
      <family val="1"/>
    </font>
    <font>
      <sz val="16"/>
      <color indexed="12"/>
      <name val="Angsana New"/>
      <family val="1"/>
    </font>
    <font>
      <sz val="12"/>
      <name val="Cordia New"/>
      <family val="2"/>
    </font>
    <font>
      <sz val="14"/>
      <color indexed="12"/>
      <name val="Angsana New"/>
      <family val="1"/>
    </font>
    <font>
      <sz val="12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21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4" applyNumberFormat="0" applyAlignment="0" applyProtection="0"/>
    <xf numFmtId="0" fontId="46" fillId="24" borderId="0" applyNumberFormat="0" applyBorder="0" applyAlignment="0" applyProtection="0"/>
    <xf numFmtId="0" fontId="4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 textRotation="9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textRotation="90" wrapText="1"/>
      <protection hidden="1"/>
    </xf>
    <xf numFmtId="0" fontId="2" fillId="0" borderId="10" xfId="0" applyFont="1" applyBorder="1" applyAlignment="1" applyProtection="1">
      <alignment textRotation="90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textRotation="90"/>
      <protection hidden="1"/>
    </xf>
    <xf numFmtId="0" fontId="5" fillId="0" borderId="10" xfId="0" applyFont="1" applyBorder="1" applyAlignment="1" applyProtection="1">
      <alignment horizontal="center" textRotation="90"/>
      <protection hidden="1"/>
    </xf>
    <xf numFmtId="0" fontId="4" fillId="0" borderId="0" xfId="0" applyFont="1" applyAlignment="1" applyProtection="1">
      <alignment textRotation="90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1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4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textRotation="90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textRotation="90" wrapText="1"/>
      <protection hidden="1"/>
    </xf>
    <xf numFmtId="0" fontId="3" fillId="0" borderId="18" xfId="0" applyFont="1" applyBorder="1" applyAlignment="1" applyProtection="1">
      <alignment horizontal="center" textRotation="90" wrapText="1"/>
      <protection hidden="1"/>
    </xf>
    <xf numFmtId="0" fontId="3" fillId="0" borderId="19" xfId="0" applyFont="1" applyBorder="1" applyAlignment="1" applyProtection="1">
      <alignment horizontal="center" textRotation="90" wrapText="1"/>
      <protection hidden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zoomScalePageLayoutView="0" workbookViewId="0" topLeftCell="A1">
      <pane xSplit="2" ySplit="5" topLeftCell="D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"/>
    </sheetView>
  </sheetViews>
  <sheetFormatPr defaultColWidth="9.140625" defaultRowHeight="12.75"/>
  <cols>
    <col min="1" max="1" width="10.421875" style="1" customWidth="1"/>
    <col min="2" max="2" width="28.7109375" style="1" customWidth="1"/>
    <col min="3" max="3" width="11.421875" style="1" bestFit="1" customWidth="1"/>
    <col min="4" max="4" width="16.00390625" style="1" bestFit="1" customWidth="1"/>
    <col min="5" max="5" width="11.7109375" style="1" bestFit="1" customWidth="1"/>
    <col min="6" max="6" width="17.421875" style="1" bestFit="1" customWidth="1"/>
    <col min="7" max="7" width="13.57421875" style="1" bestFit="1" customWidth="1"/>
    <col min="8" max="16384" width="9.140625" style="1" customWidth="1"/>
  </cols>
  <sheetData>
    <row r="1" ht="23.25" customHeight="1">
      <c r="A1" s="16" t="s">
        <v>64</v>
      </c>
    </row>
    <row r="2" spans="1:7" ht="23.25">
      <c r="A2" s="16" t="s">
        <v>35</v>
      </c>
      <c r="B2" s="14" t="s">
        <v>97</v>
      </c>
      <c r="C2" s="16" t="s">
        <v>36</v>
      </c>
      <c r="D2" s="15">
        <v>1</v>
      </c>
      <c r="E2" s="16" t="s">
        <v>37</v>
      </c>
      <c r="F2" s="15">
        <v>2565</v>
      </c>
      <c r="G2" s="16" t="s">
        <v>65</v>
      </c>
    </row>
    <row r="3" spans="1:4" ht="23.25">
      <c r="A3" s="16" t="s">
        <v>17</v>
      </c>
      <c r="B3" s="14" t="s">
        <v>93</v>
      </c>
      <c r="C3" s="13" t="s">
        <v>16</v>
      </c>
      <c r="D3" s="15">
        <v>1</v>
      </c>
    </row>
    <row r="4" spans="1:2" ht="23.25" customHeight="1">
      <c r="A4" s="17" t="s">
        <v>18</v>
      </c>
      <c r="B4" s="14" t="s">
        <v>94</v>
      </c>
    </row>
    <row r="5" spans="1:9" ht="23.25">
      <c r="A5" s="9" t="s">
        <v>52</v>
      </c>
      <c r="B5" s="9" t="s">
        <v>53</v>
      </c>
      <c r="C5" s="16" t="s">
        <v>4</v>
      </c>
      <c r="D5" s="16" t="s">
        <v>41</v>
      </c>
      <c r="E5" s="16" t="s">
        <v>42</v>
      </c>
      <c r="F5" s="16" t="s">
        <v>43</v>
      </c>
      <c r="G5" s="16" t="s">
        <v>44</v>
      </c>
      <c r="H5" s="9" t="s">
        <v>8</v>
      </c>
      <c r="I5" s="9" t="s">
        <v>9</v>
      </c>
    </row>
    <row r="6" spans="1:9" ht="19.5" customHeight="1">
      <c r="A6" s="9">
        <v>1</v>
      </c>
      <c r="B6" s="40" t="s">
        <v>67</v>
      </c>
      <c r="C6" s="14" t="s">
        <v>24</v>
      </c>
      <c r="D6" s="14" t="s">
        <v>24</v>
      </c>
      <c r="E6" s="14" t="s">
        <v>24</v>
      </c>
      <c r="F6" s="14" t="s">
        <v>24</v>
      </c>
      <c r="G6" s="14" t="s">
        <v>24</v>
      </c>
      <c r="H6" s="14" t="s">
        <v>24</v>
      </c>
      <c r="I6" s="14" t="s">
        <v>24</v>
      </c>
    </row>
    <row r="7" spans="1:9" ht="19.5" customHeight="1">
      <c r="A7" s="9">
        <v>2</v>
      </c>
      <c r="B7" s="40" t="s">
        <v>68</v>
      </c>
      <c r="C7" s="14" t="s">
        <v>24</v>
      </c>
      <c r="D7" s="14" t="s">
        <v>24</v>
      </c>
      <c r="E7" s="14" t="s">
        <v>24</v>
      </c>
      <c r="F7" s="14" t="s">
        <v>24</v>
      </c>
      <c r="G7" s="14" t="s">
        <v>24</v>
      </c>
      <c r="H7" s="14" t="s">
        <v>24</v>
      </c>
      <c r="I7" s="14" t="s">
        <v>24</v>
      </c>
    </row>
    <row r="8" spans="1:9" ht="19.5" customHeight="1">
      <c r="A8" s="9">
        <v>3</v>
      </c>
      <c r="B8" s="40" t="s">
        <v>69</v>
      </c>
      <c r="C8" s="14" t="s">
        <v>24</v>
      </c>
      <c r="D8" s="14" t="s">
        <v>24</v>
      </c>
      <c r="E8" s="14" t="s">
        <v>24</v>
      </c>
      <c r="F8" s="14" t="s">
        <v>24</v>
      </c>
      <c r="G8" s="14" t="s">
        <v>24</v>
      </c>
      <c r="H8" s="14" t="s">
        <v>24</v>
      </c>
      <c r="I8" s="14" t="s">
        <v>24</v>
      </c>
    </row>
    <row r="9" spans="1:9" ht="19.5" customHeight="1">
      <c r="A9" s="9">
        <v>4</v>
      </c>
      <c r="B9" s="40" t="s">
        <v>70</v>
      </c>
      <c r="C9" s="14" t="s">
        <v>24</v>
      </c>
      <c r="D9" s="14" t="s">
        <v>24</v>
      </c>
      <c r="E9" s="14" t="s">
        <v>24</v>
      </c>
      <c r="F9" s="14" t="s">
        <v>24</v>
      </c>
      <c r="G9" s="14" t="s">
        <v>24</v>
      </c>
      <c r="H9" s="14" t="s">
        <v>24</v>
      </c>
      <c r="I9" s="14" t="s">
        <v>24</v>
      </c>
    </row>
    <row r="10" spans="1:9" ht="19.5" customHeight="1">
      <c r="A10" s="9">
        <v>5</v>
      </c>
      <c r="B10" s="40" t="s">
        <v>71</v>
      </c>
      <c r="C10" s="14" t="s">
        <v>24</v>
      </c>
      <c r="D10" s="14" t="s">
        <v>24</v>
      </c>
      <c r="E10" s="14" t="s">
        <v>24</v>
      </c>
      <c r="F10" s="14" t="s">
        <v>24</v>
      </c>
      <c r="G10" s="14" t="s">
        <v>24</v>
      </c>
      <c r="H10" s="14" t="s">
        <v>24</v>
      </c>
      <c r="I10" s="14" t="s">
        <v>24</v>
      </c>
    </row>
    <row r="11" spans="1:9" ht="19.5" customHeight="1">
      <c r="A11" s="9">
        <v>6</v>
      </c>
      <c r="B11" s="40" t="s">
        <v>72</v>
      </c>
      <c r="C11" s="14" t="s">
        <v>24</v>
      </c>
      <c r="D11" s="14" t="s">
        <v>24</v>
      </c>
      <c r="E11" s="4" t="s">
        <v>96</v>
      </c>
      <c r="F11" s="14" t="s">
        <v>24</v>
      </c>
      <c r="G11" s="14" t="s">
        <v>24</v>
      </c>
      <c r="H11" s="14" t="s">
        <v>24</v>
      </c>
      <c r="I11" s="14" t="s">
        <v>24</v>
      </c>
    </row>
    <row r="12" spans="1:9" ht="19.5" customHeight="1">
      <c r="A12" s="9">
        <v>7</v>
      </c>
      <c r="B12" s="40" t="s">
        <v>73</v>
      </c>
      <c r="C12" s="14" t="s">
        <v>24</v>
      </c>
      <c r="D12" s="14" t="s">
        <v>24</v>
      </c>
      <c r="E12" s="4" t="s">
        <v>24</v>
      </c>
      <c r="F12" s="14" t="s">
        <v>24</v>
      </c>
      <c r="G12" s="14" t="s">
        <v>24</v>
      </c>
      <c r="H12" s="14" t="s">
        <v>24</v>
      </c>
      <c r="I12" s="14" t="s">
        <v>24</v>
      </c>
    </row>
    <row r="13" spans="1:9" ht="19.5" customHeight="1">
      <c r="A13" s="9">
        <v>8</v>
      </c>
      <c r="B13" s="40" t="s">
        <v>74</v>
      </c>
      <c r="C13" s="14" t="s">
        <v>24</v>
      </c>
      <c r="D13" s="14" t="s">
        <v>24</v>
      </c>
      <c r="E13" s="4" t="s">
        <v>24</v>
      </c>
      <c r="F13" s="14" t="s">
        <v>24</v>
      </c>
      <c r="G13" s="14" t="s">
        <v>24</v>
      </c>
      <c r="H13" s="14" t="s">
        <v>24</v>
      </c>
      <c r="I13" s="14" t="s">
        <v>24</v>
      </c>
    </row>
    <row r="14" spans="1:9" ht="19.5" customHeight="1">
      <c r="A14" s="9">
        <v>9</v>
      </c>
      <c r="B14" s="40" t="s">
        <v>75</v>
      </c>
      <c r="C14" s="14" t="s">
        <v>24</v>
      </c>
      <c r="D14" s="14" t="s">
        <v>24</v>
      </c>
      <c r="E14" s="4" t="s">
        <v>24</v>
      </c>
      <c r="F14" s="14" t="s">
        <v>24</v>
      </c>
      <c r="G14" s="14" t="s">
        <v>24</v>
      </c>
      <c r="H14" s="14" t="s">
        <v>24</v>
      </c>
      <c r="I14" s="14" t="s">
        <v>24</v>
      </c>
    </row>
    <row r="15" spans="1:9" ht="19.5" customHeight="1">
      <c r="A15" s="9">
        <v>10</v>
      </c>
      <c r="B15" s="40" t="s">
        <v>76</v>
      </c>
      <c r="C15" s="14" t="s">
        <v>24</v>
      </c>
      <c r="D15" s="14" t="s">
        <v>24</v>
      </c>
      <c r="E15" s="4" t="s">
        <v>24</v>
      </c>
      <c r="F15" s="14" t="s">
        <v>24</v>
      </c>
      <c r="G15" s="14" t="s">
        <v>24</v>
      </c>
      <c r="H15" s="14" t="s">
        <v>24</v>
      </c>
      <c r="I15" s="14" t="s">
        <v>24</v>
      </c>
    </row>
    <row r="16" spans="1:9" ht="19.5" customHeight="1">
      <c r="A16" s="9">
        <v>11</v>
      </c>
      <c r="B16" s="40" t="s">
        <v>77</v>
      </c>
      <c r="C16" s="14" t="s">
        <v>24</v>
      </c>
      <c r="D16" s="14" t="s">
        <v>24</v>
      </c>
      <c r="E16" s="4" t="s">
        <v>24</v>
      </c>
      <c r="F16" s="14" t="s">
        <v>24</v>
      </c>
      <c r="G16" s="14" t="s">
        <v>24</v>
      </c>
      <c r="H16" s="14" t="s">
        <v>24</v>
      </c>
      <c r="I16" s="14" t="s">
        <v>24</v>
      </c>
    </row>
    <row r="17" spans="1:9" ht="19.5" customHeight="1">
      <c r="A17" s="9">
        <v>12</v>
      </c>
      <c r="B17" s="40" t="s">
        <v>78</v>
      </c>
      <c r="C17" s="14" t="s">
        <v>24</v>
      </c>
      <c r="D17" s="14" t="s">
        <v>24</v>
      </c>
      <c r="E17" s="4" t="s">
        <v>24</v>
      </c>
      <c r="F17" s="14" t="s">
        <v>24</v>
      </c>
      <c r="G17" s="14" t="s">
        <v>24</v>
      </c>
      <c r="H17" s="14" t="s">
        <v>24</v>
      </c>
      <c r="I17" s="14" t="s">
        <v>24</v>
      </c>
    </row>
    <row r="18" spans="1:9" ht="19.5" customHeight="1">
      <c r="A18" s="9">
        <v>13</v>
      </c>
      <c r="B18" s="40" t="s">
        <v>79</v>
      </c>
      <c r="C18" s="14" t="s">
        <v>24</v>
      </c>
      <c r="D18" s="14" t="s">
        <v>24</v>
      </c>
      <c r="E18" s="4" t="s">
        <v>24</v>
      </c>
      <c r="F18" s="14" t="s">
        <v>24</v>
      </c>
      <c r="G18" s="14" t="s">
        <v>24</v>
      </c>
      <c r="H18" s="14" t="s">
        <v>24</v>
      </c>
      <c r="I18" s="14" t="s">
        <v>24</v>
      </c>
    </row>
    <row r="19" spans="1:9" ht="19.5" customHeight="1">
      <c r="A19" s="9">
        <v>14</v>
      </c>
      <c r="B19" s="40" t="s">
        <v>80</v>
      </c>
      <c r="C19" s="14" t="s">
        <v>24</v>
      </c>
      <c r="D19" s="14" t="s">
        <v>24</v>
      </c>
      <c r="E19" s="4" t="s">
        <v>24</v>
      </c>
      <c r="F19" s="14" t="s">
        <v>24</v>
      </c>
      <c r="G19" s="14" t="s">
        <v>24</v>
      </c>
      <c r="H19" s="14" t="s">
        <v>24</v>
      </c>
      <c r="I19" s="14" t="s">
        <v>24</v>
      </c>
    </row>
    <row r="20" spans="1:9" ht="19.5" customHeight="1">
      <c r="A20" s="9">
        <v>15</v>
      </c>
      <c r="B20" s="40" t="s">
        <v>81</v>
      </c>
      <c r="C20" s="14" t="s">
        <v>24</v>
      </c>
      <c r="D20" s="14" t="s">
        <v>24</v>
      </c>
      <c r="E20" s="4" t="s">
        <v>24</v>
      </c>
      <c r="F20" s="14" t="s">
        <v>24</v>
      </c>
      <c r="G20" s="14" t="s">
        <v>24</v>
      </c>
      <c r="H20" s="14" t="s">
        <v>24</v>
      </c>
      <c r="I20" s="14" t="s">
        <v>24</v>
      </c>
    </row>
    <row r="21" spans="1:9" ht="19.5" customHeight="1">
      <c r="A21" s="9">
        <v>16</v>
      </c>
      <c r="B21" s="40" t="s">
        <v>82</v>
      </c>
      <c r="C21" s="14" t="s">
        <v>24</v>
      </c>
      <c r="D21" s="14" t="s">
        <v>24</v>
      </c>
      <c r="E21" s="4" t="s">
        <v>96</v>
      </c>
      <c r="F21" s="4" t="s">
        <v>96</v>
      </c>
      <c r="G21" s="14" t="s">
        <v>24</v>
      </c>
      <c r="H21" s="14" t="s">
        <v>24</v>
      </c>
      <c r="I21" s="14" t="s">
        <v>24</v>
      </c>
    </row>
    <row r="22" spans="1:9" ht="19.5" customHeight="1">
      <c r="A22" s="9">
        <v>17</v>
      </c>
      <c r="B22" s="40" t="s">
        <v>83</v>
      </c>
      <c r="C22" s="14" t="s">
        <v>24</v>
      </c>
      <c r="D22" s="14" t="s">
        <v>24</v>
      </c>
      <c r="E22" s="4" t="s">
        <v>24</v>
      </c>
      <c r="F22" s="14" t="s">
        <v>24</v>
      </c>
      <c r="G22" s="14" t="s">
        <v>24</v>
      </c>
      <c r="H22" s="14" t="s">
        <v>24</v>
      </c>
      <c r="I22" s="14" t="s">
        <v>24</v>
      </c>
    </row>
    <row r="23" spans="1:9" ht="19.5" customHeight="1">
      <c r="A23" s="9">
        <v>18</v>
      </c>
      <c r="B23" s="40" t="s">
        <v>84</v>
      </c>
      <c r="C23" s="14" t="s">
        <v>24</v>
      </c>
      <c r="D23" s="14" t="s">
        <v>24</v>
      </c>
      <c r="E23" s="4" t="s">
        <v>96</v>
      </c>
      <c r="F23" s="14" t="s">
        <v>24</v>
      </c>
      <c r="G23" s="14" t="s">
        <v>24</v>
      </c>
      <c r="H23" s="14" t="s">
        <v>24</v>
      </c>
      <c r="I23" s="14" t="s">
        <v>24</v>
      </c>
    </row>
    <row r="24" spans="1:9" ht="19.5" customHeight="1">
      <c r="A24" s="9">
        <v>19</v>
      </c>
      <c r="B24" s="40" t="s">
        <v>85</v>
      </c>
      <c r="C24" s="14" t="s">
        <v>24</v>
      </c>
      <c r="D24" s="14" t="s">
        <v>24</v>
      </c>
      <c r="E24" s="4" t="s">
        <v>24</v>
      </c>
      <c r="F24" s="14" t="s">
        <v>24</v>
      </c>
      <c r="G24" s="14" t="s">
        <v>24</v>
      </c>
      <c r="H24" s="14" t="s">
        <v>24</v>
      </c>
      <c r="I24" s="14" t="s">
        <v>24</v>
      </c>
    </row>
    <row r="25" spans="1:9" ht="19.5" customHeight="1">
      <c r="A25" s="9">
        <v>20</v>
      </c>
      <c r="B25" s="40" t="s">
        <v>86</v>
      </c>
      <c r="C25" s="14" t="s">
        <v>24</v>
      </c>
      <c r="D25" s="14" t="s">
        <v>24</v>
      </c>
      <c r="E25" s="4" t="s">
        <v>24</v>
      </c>
      <c r="F25" s="14" t="s">
        <v>24</v>
      </c>
      <c r="G25" s="14" t="s">
        <v>24</v>
      </c>
      <c r="H25" s="14" t="s">
        <v>24</v>
      </c>
      <c r="I25" s="14" t="s">
        <v>24</v>
      </c>
    </row>
    <row r="26" spans="1:9" ht="19.5" customHeight="1">
      <c r="A26" s="9">
        <v>21</v>
      </c>
      <c r="B26" s="40" t="s">
        <v>87</v>
      </c>
      <c r="C26" s="14" t="s">
        <v>24</v>
      </c>
      <c r="D26" s="14" t="s">
        <v>24</v>
      </c>
      <c r="E26" s="4" t="s">
        <v>24</v>
      </c>
      <c r="F26" s="14" t="s">
        <v>24</v>
      </c>
      <c r="G26" s="14" t="s">
        <v>24</v>
      </c>
      <c r="H26" s="14" t="s">
        <v>24</v>
      </c>
      <c r="I26" s="14" t="s">
        <v>24</v>
      </c>
    </row>
    <row r="27" spans="1:9" ht="19.5" customHeight="1">
      <c r="A27" s="9">
        <v>22</v>
      </c>
      <c r="B27" s="40" t="s">
        <v>88</v>
      </c>
      <c r="C27" s="14" t="s">
        <v>24</v>
      </c>
      <c r="D27" s="14" t="s">
        <v>24</v>
      </c>
      <c r="E27" s="4" t="s">
        <v>24</v>
      </c>
      <c r="F27" s="14" t="s">
        <v>24</v>
      </c>
      <c r="G27" s="14" t="s">
        <v>24</v>
      </c>
      <c r="H27" s="14" t="s">
        <v>24</v>
      </c>
      <c r="I27" s="14" t="s">
        <v>24</v>
      </c>
    </row>
    <row r="28" spans="1:9" ht="19.5" customHeight="1">
      <c r="A28" s="9">
        <v>23</v>
      </c>
      <c r="B28" s="40" t="s">
        <v>89</v>
      </c>
      <c r="C28" s="14" t="s">
        <v>24</v>
      </c>
      <c r="D28" s="14" t="s">
        <v>24</v>
      </c>
      <c r="E28" s="4" t="s">
        <v>24</v>
      </c>
      <c r="F28" s="14" t="s">
        <v>24</v>
      </c>
      <c r="G28" s="14" t="s">
        <v>24</v>
      </c>
      <c r="H28" s="14" t="s">
        <v>24</v>
      </c>
      <c r="I28" s="14" t="s">
        <v>24</v>
      </c>
    </row>
    <row r="29" spans="1:9" ht="19.5" customHeight="1">
      <c r="A29" s="9">
        <v>24</v>
      </c>
      <c r="B29" s="40" t="s">
        <v>90</v>
      </c>
      <c r="C29" s="14" t="s">
        <v>24</v>
      </c>
      <c r="D29" s="14" t="s">
        <v>24</v>
      </c>
      <c r="E29" s="4" t="s">
        <v>24</v>
      </c>
      <c r="F29" s="14" t="s">
        <v>24</v>
      </c>
      <c r="G29" s="14" t="s">
        <v>24</v>
      </c>
      <c r="H29" s="14" t="s">
        <v>24</v>
      </c>
      <c r="I29" s="14" t="s">
        <v>24</v>
      </c>
    </row>
    <row r="30" spans="1:9" ht="19.5" customHeight="1">
      <c r="A30" s="9">
        <v>25</v>
      </c>
      <c r="B30" s="40" t="s">
        <v>91</v>
      </c>
      <c r="C30" s="14" t="s">
        <v>24</v>
      </c>
      <c r="D30" s="14" t="s">
        <v>24</v>
      </c>
      <c r="E30" s="4" t="s">
        <v>24</v>
      </c>
      <c r="F30" s="14" t="s">
        <v>24</v>
      </c>
      <c r="G30" s="14" t="s">
        <v>24</v>
      </c>
      <c r="H30" s="14" t="s">
        <v>24</v>
      </c>
      <c r="I30" s="14" t="s">
        <v>24</v>
      </c>
    </row>
    <row r="31" spans="1:9" ht="19.5" customHeight="1">
      <c r="A31" s="9">
        <v>26</v>
      </c>
      <c r="B31" s="19" t="s">
        <v>92</v>
      </c>
      <c r="C31" s="14" t="s">
        <v>24</v>
      </c>
      <c r="D31" s="14" t="s">
        <v>24</v>
      </c>
      <c r="E31" s="4" t="s">
        <v>24</v>
      </c>
      <c r="F31" s="14" t="s">
        <v>24</v>
      </c>
      <c r="G31" s="14" t="s">
        <v>24</v>
      </c>
      <c r="H31" s="14" t="s">
        <v>24</v>
      </c>
      <c r="I31" s="14" t="s">
        <v>24</v>
      </c>
    </row>
    <row r="32" spans="1:9" ht="19.5" customHeight="1">
      <c r="A32" s="9">
        <v>27</v>
      </c>
      <c r="B32" s="19" t="s">
        <v>95</v>
      </c>
      <c r="C32" s="14" t="s">
        <v>24</v>
      </c>
      <c r="D32" s="14" t="s">
        <v>24</v>
      </c>
      <c r="E32" s="4" t="s">
        <v>24</v>
      </c>
      <c r="F32" s="14" t="s">
        <v>24</v>
      </c>
      <c r="G32" s="14" t="s">
        <v>24</v>
      </c>
      <c r="H32" s="14" t="s">
        <v>24</v>
      </c>
      <c r="I32" s="14" t="s">
        <v>24</v>
      </c>
    </row>
    <row r="33" spans="1:9" ht="19.5" customHeight="1">
      <c r="A33" s="9">
        <v>28</v>
      </c>
      <c r="B33" s="19"/>
      <c r="C33" s="4"/>
      <c r="D33" s="4"/>
      <c r="E33" s="4"/>
      <c r="F33" s="4"/>
      <c r="G33" s="4"/>
      <c r="H33" s="4"/>
      <c r="I33" s="4"/>
    </row>
    <row r="34" spans="1:9" ht="19.5" customHeight="1">
      <c r="A34" s="9">
        <v>29</v>
      </c>
      <c r="B34" s="19"/>
      <c r="C34" s="4"/>
      <c r="D34" s="4"/>
      <c r="E34" s="4"/>
      <c r="F34" s="4"/>
      <c r="G34" s="4"/>
      <c r="H34" s="4"/>
      <c r="I34" s="4"/>
    </row>
    <row r="35" spans="1:9" ht="19.5" customHeight="1">
      <c r="A35" s="9">
        <v>30</v>
      </c>
      <c r="B35" s="19"/>
      <c r="C35" s="4"/>
      <c r="D35" s="4"/>
      <c r="E35" s="4"/>
      <c r="F35" s="4"/>
      <c r="G35" s="4"/>
      <c r="H35" s="4"/>
      <c r="I35" s="4"/>
    </row>
    <row r="36" spans="1:2" ht="23.25">
      <c r="A36" s="16" t="s">
        <v>20</v>
      </c>
      <c r="B36" s="9">
        <f>COUNTA(B6:B35)</f>
        <v>27</v>
      </c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2"/>
  <sheetViews>
    <sheetView zoomScalePageLayoutView="0" workbookViewId="0" topLeftCell="A1">
      <pane xSplit="2" ySplit="2" topLeftCell="I3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AL30" sqref="AL30"/>
    </sheetView>
  </sheetViews>
  <sheetFormatPr defaultColWidth="9.140625" defaultRowHeight="12.75"/>
  <cols>
    <col min="1" max="1" width="9.57421875" style="1" customWidth="1"/>
    <col min="2" max="2" width="20.140625" style="1" customWidth="1"/>
    <col min="3" max="3" width="3.00390625" style="1" bestFit="1" customWidth="1"/>
    <col min="4" max="10" width="2.00390625" style="1" bestFit="1" customWidth="1"/>
    <col min="11" max="27" width="3.00390625" style="1" bestFit="1" customWidth="1"/>
    <col min="28" max="35" width="2.00390625" style="1" bestFit="1" customWidth="1"/>
    <col min="36" max="36" width="3.8515625" style="1" customWidth="1"/>
    <col min="37" max="37" width="5.28125" style="2" bestFit="1" customWidth="1"/>
    <col min="38" max="38" width="5.28125" style="2" customWidth="1"/>
    <col min="39" max="39" width="5.28125" style="2" bestFit="1" customWidth="1"/>
    <col min="40" max="40" width="5.28125" style="2" customWidth="1"/>
    <col min="41" max="41" width="5.28125" style="2" bestFit="1" customWidth="1"/>
    <col min="42" max="42" width="5.28125" style="2" customWidth="1"/>
    <col min="43" max="43" width="5.28125" style="2" bestFit="1" customWidth="1"/>
    <col min="44" max="44" width="5.28125" style="2" customWidth="1"/>
    <col min="45" max="45" width="5.28125" style="2" bestFit="1" customWidth="1"/>
    <col min="46" max="54" width="2.00390625" style="1" hidden="1" customWidth="1"/>
    <col min="55" max="70" width="3.00390625" style="1" hidden="1" customWidth="1"/>
    <col min="71" max="71" width="9.7109375" style="2" bestFit="1" customWidth="1"/>
    <col min="72" max="72" width="5.28125" style="2" bestFit="1" customWidth="1"/>
    <col min="73" max="16384" width="9.140625" style="1" customWidth="1"/>
  </cols>
  <sheetData>
    <row r="1" spans="1:73" ht="23.25" customHeight="1">
      <c r="A1" s="8" t="s">
        <v>28</v>
      </c>
      <c r="B1" s="8" t="s">
        <v>38</v>
      </c>
      <c r="C1" s="42" t="s">
        <v>15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 t="s">
        <v>62</v>
      </c>
      <c r="AC1" s="42"/>
      <c r="AD1" s="42"/>
      <c r="AE1" s="42"/>
      <c r="AF1" s="42"/>
      <c r="AG1" s="42"/>
      <c r="AH1" s="42"/>
      <c r="AI1" s="42"/>
      <c r="AK1" s="41" t="s">
        <v>55</v>
      </c>
      <c r="AL1" s="41" t="s">
        <v>34</v>
      </c>
      <c r="AM1" s="41" t="s">
        <v>56</v>
      </c>
      <c r="AN1" s="41" t="s">
        <v>34</v>
      </c>
      <c r="AO1" s="41" t="s">
        <v>57</v>
      </c>
      <c r="AP1" s="41" t="s">
        <v>34</v>
      </c>
      <c r="AQ1" s="41" t="s">
        <v>58</v>
      </c>
      <c r="AR1" s="41" t="s">
        <v>34</v>
      </c>
      <c r="AS1" s="41" t="s">
        <v>33</v>
      </c>
      <c r="BS1" s="41" t="s">
        <v>34</v>
      </c>
      <c r="BT1" s="41" t="s">
        <v>62</v>
      </c>
      <c r="BU1" s="41" t="s">
        <v>34</v>
      </c>
    </row>
    <row r="2" spans="1:73" ht="50.25" customHeight="1">
      <c r="A2" s="3" t="s">
        <v>52</v>
      </c>
      <c r="B2" s="3" t="s">
        <v>53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1</v>
      </c>
      <c r="AC2" s="1">
        <v>2</v>
      </c>
      <c r="AD2" s="1">
        <v>3</v>
      </c>
      <c r="AE2" s="1">
        <v>4</v>
      </c>
      <c r="AF2" s="1">
        <v>5</v>
      </c>
      <c r="AG2" s="1">
        <v>6</v>
      </c>
      <c r="AH2" s="1">
        <v>7</v>
      </c>
      <c r="AI2" s="1">
        <v>8</v>
      </c>
      <c r="AJ2" s="1" t="s">
        <v>54</v>
      </c>
      <c r="AK2" s="41"/>
      <c r="AL2" s="41"/>
      <c r="AM2" s="41"/>
      <c r="AN2" s="41"/>
      <c r="AO2" s="41"/>
      <c r="AP2" s="41"/>
      <c r="AQ2" s="41"/>
      <c r="AR2" s="41"/>
      <c r="AS2" s="41"/>
      <c r="AT2" s="1">
        <v>1</v>
      </c>
      <c r="AU2" s="1">
        <v>2</v>
      </c>
      <c r="AV2" s="1">
        <v>3</v>
      </c>
      <c r="AW2" s="1">
        <v>4</v>
      </c>
      <c r="AX2" s="1">
        <v>5</v>
      </c>
      <c r="AY2" s="1">
        <v>6</v>
      </c>
      <c r="AZ2" s="1">
        <v>7</v>
      </c>
      <c r="BA2" s="1">
        <v>8</v>
      </c>
      <c r="BB2" s="1">
        <v>9</v>
      </c>
      <c r="BC2" s="1">
        <v>10</v>
      </c>
      <c r="BD2" s="1">
        <v>11</v>
      </c>
      <c r="BE2" s="1">
        <v>12</v>
      </c>
      <c r="BF2" s="1">
        <v>13</v>
      </c>
      <c r="BG2" s="1">
        <v>14</v>
      </c>
      <c r="BH2" s="1">
        <v>15</v>
      </c>
      <c r="BI2" s="1">
        <v>16</v>
      </c>
      <c r="BJ2" s="1">
        <v>17</v>
      </c>
      <c r="BK2" s="1">
        <v>18</v>
      </c>
      <c r="BL2" s="1">
        <v>19</v>
      </c>
      <c r="BM2" s="1">
        <v>20</v>
      </c>
      <c r="BN2" s="1">
        <v>21</v>
      </c>
      <c r="BO2" s="1">
        <v>22</v>
      </c>
      <c r="BP2" s="1">
        <v>23</v>
      </c>
      <c r="BQ2" s="1">
        <v>24</v>
      </c>
      <c r="BR2" s="1">
        <v>25</v>
      </c>
      <c r="BS2" s="41"/>
      <c r="BT2" s="41"/>
      <c r="BU2" s="41"/>
    </row>
    <row r="3" spans="1:73" ht="19.5" customHeight="1">
      <c r="A3" s="2">
        <v>1</v>
      </c>
      <c r="B3" s="39" t="str">
        <f>IF(ISBLANK(ข้อมูลนักเรียน!B6)," ",ข้อมูลนักเรียน!B6)</f>
        <v>เด็กชายจักรพงศ์  คำเงิน</v>
      </c>
      <c r="C3" s="18">
        <v>1</v>
      </c>
      <c r="D3" s="18">
        <v>0</v>
      </c>
      <c r="E3" s="18">
        <v>0</v>
      </c>
      <c r="F3" s="18"/>
      <c r="G3" s="18">
        <v>2</v>
      </c>
      <c r="H3" s="18">
        <v>0</v>
      </c>
      <c r="I3" s="18">
        <v>1</v>
      </c>
      <c r="J3" s="18">
        <v>1</v>
      </c>
      <c r="K3" s="18">
        <v>0</v>
      </c>
      <c r="L3" s="18">
        <v>2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1</v>
      </c>
      <c r="U3" s="18">
        <v>1</v>
      </c>
      <c r="V3" s="18">
        <v>1</v>
      </c>
      <c r="W3" s="18">
        <v>1</v>
      </c>
      <c r="X3" s="18">
        <v>0</v>
      </c>
      <c r="Y3" s="18">
        <v>0</v>
      </c>
      <c r="Z3" s="18">
        <v>0</v>
      </c>
      <c r="AA3" s="18">
        <v>1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21">
        <f>IF(SUM(C3:AA3)&gt;0,SUM(AB3:AI3)," ")</f>
        <v>0</v>
      </c>
      <c r="AK3" s="21">
        <f>IF(SUM(C3:AA3)=0," ",+AV3+BA3+BF3+BI3+BQ3)</f>
        <v>1</v>
      </c>
      <c r="AL3" s="21" t="str">
        <f>IF(SUM(C3:AA3)=0," ",IF(AK3&gt;5,"ส","ป"))</f>
        <v>ป</v>
      </c>
      <c r="AM3" s="21">
        <f>IF(SUM(C3:AA3)=0," ",+AX3+AZ3+BE3+BK3+BO3)</f>
        <v>4</v>
      </c>
      <c r="AN3" s="21" t="str">
        <f>IF(SUM(C3:AA3)=0," ",IF(AM3&gt;4,"ส","ป"))</f>
        <v>ป</v>
      </c>
      <c r="AO3" s="21">
        <f>IF(SUM(C3:AA3)=0," ",+AU3+BC3+BH3+BN3+BR3)</f>
        <v>4</v>
      </c>
      <c r="AP3" s="21" t="str">
        <f>IF(SUM(C3:AA3)=0," ",IF(AO3&gt;5,"ส","ป"))</f>
        <v>ป</v>
      </c>
      <c r="AQ3" s="21">
        <f>IF(SUM(C3:AA3)=0," ",+AY3+BD3+BG3+BL3+BP3)</f>
        <v>5</v>
      </c>
      <c r="AR3" s="21" t="str">
        <f>IF(SUM(C3:AA3)=0," ",IF(AQ3&gt;3,"ส","ป"))</f>
        <v>ส</v>
      </c>
      <c r="AS3" s="21">
        <f>IF(SUM(C3:AA3)=0," ",+AT3+AW3+BB3+BJ3+BM3)</f>
        <v>2</v>
      </c>
      <c r="AT3" s="12">
        <f aca="true" t="shared" si="0" ref="AT3:AY3">C3</f>
        <v>1</v>
      </c>
      <c r="AU3" s="12">
        <f t="shared" si="0"/>
        <v>0</v>
      </c>
      <c r="AV3" s="12">
        <f t="shared" si="0"/>
        <v>0</v>
      </c>
      <c r="AW3" s="12">
        <f t="shared" si="0"/>
        <v>0</v>
      </c>
      <c r="AX3" s="12">
        <f t="shared" si="0"/>
        <v>2</v>
      </c>
      <c r="AY3" s="12">
        <f t="shared" si="0"/>
        <v>0</v>
      </c>
      <c r="AZ3" s="12">
        <f>IF(I3=0,2,IF(I3=2,0,1))</f>
        <v>1</v>
      </c>
      <c r="BA3" s="12">
        <f>J3</f>
        <v>1</v>
      </c>
      <c r="BB3" s="12">
        <f>K3</f>
        <v>0</v>
      </c>
      <c r="BC3" s="12">
        <f>L3</f>
        <v>2</v>
      </c>
      <c r="BD3" s="12">
        <f>IF(M3=0,2,IF(M3=2,0,1))</f>
        <v>2</v>
      </c>
      <c r="BE3" s="12">
        <f>N3</f>
        <v>0</v>
      </c>
      <c r="BF3" s="12">
        <f>O3</f>
        <v>0</v>
      </c>
      <c r="BG3" s="12">
        <f>IF(P3=0,2,IF(P3=2,0,1))</f>
        <v>2</v>
      </c>
      <c r="BH3" s="12">
        <f aca="true" t="shared" si="1" ref="BH3:BM3">Q3</f>
        <v>0</v>
      </c>
      <c r="BI3" s="12">
        <f t="shared" si="1"/>
        <v>0</v>
      </c>
      <c r="BJ3" s="12">
        <f t="shared" si="1"/>
        <v>0</v>
      </c>
      <c r="BK3" s="12">
        <f t="shared" si="1"/>
        <v>1</v>
      </c>
      <c r="BL3" s="12">
        <f t="shared" si="1"/>
        <v>1</v>
      </c>
      <c r="BM3" s="12">
        <f t="shared" si="1"/>
        <v>1</v>
      </c>
      <c r="BN3" s="12">
        <f>IF(W3=0,2,IF(W3=2,0,1))</f>
        <v>1</v>
      </c>
      <c r="BO3" s="12">
        <f>X3</f>
        <v>0</v>
      </c>
      <c r="BP3" s="12">
        <f>Y3</f>
        <v>0</v>
      </c>
      <c r="BQ3" s="12">
        <f>Z3</f>
        <v>0</v>
      </c>
      <c r="BR3" s="12">
        <f>IF(AA3=0,2,IF(AA3=2,0,1))</f>
        <v>1</v>
      </c>
      <c r="BS3" s="21" t="str">
        <f>IF(SUM(C3:AA3)=0," ",IF(BR3&gt;3,"มีจุดแข็ง","ไม่มีจุดแข็ง"))</f>
        <v>ไม่มีจุดแข็ง</v>
      </c>
      <c r="BT3" s="21">
        <f>AJ3</f>
        <v>0</v>
      </c>
      <c r="BU3" s="21" t="str">
        <f>IF(SUM(C3:AA3)=0," ",IF(BT3&gt;1,"ไม่ปกติ","ปกติ"))</f>
        <v>ปกติ</v>
      </c>
    </row>
    <row r="4" spans="1:73" ht="19.5" customHeight="1">
      <c r="A4" s="2">
        <v>2</v>
      </c>
      <c r="B4" s="39" t="str">
        <f>IF(ISBLANK(ข้อมูลนักเรียน!B7)," ",ข้อมูลนักเรียน!B7)</f>
        <v>เด็กชายทักษ์ดนัย  ขุนหาญ</v>
      </c>
      <c r="C4" s="4">
        <v>2</v>
      </c>
      <c r="D4" s="4">
        <v>0</v>
      </c>
      <c r="E4" s="4">
        <v>0</v>
      </c>
      <c r="F4" s="4">
        <v>2</v>
      </c>
      <c r="G4" s="4">
        <v>0</v>
      </c>
      <c r="H4" s="4">
        <v>0</v>
      </c>
      <c r="I4" s="4">
        <v>0</v>
      </c>
      <c r="J4" s="4">
        <v>0</v>
      </c>
      <c r="K4" s="4">
        <v>2</v>
      </c>
      <c r="L4" s="4">
        <v>0</v>
      </c>
      <c r="M4" s="4">
        <v>2</v>
      </c>
      <c r="N4" s="4">
        <v>0</v>
      </c>
      <c r="O4" s="4">
        <v>0</v>
      </c>
      <c r="P4" s="4">
        <v>2</v>
      </c>
      <c r="Q4" s="4">
        <v>0</v>
      </c>
      <c r="R4" s="4">
        <v>0</v>
      </c>
      <c r="S4" s="4">
        <v>2</v>
      </c>
      <c r="T4" s="4">
        <v>0</v>
      </c>
      <c r="U4" s="4">
        <v>0</v>
      </c>
      <c r="V4" s="4">
        <v>1</v>
      </c>
      <c r="W4" s="4">
        <v>2</v>
      </c>
      <c r="X4" s="4">
        <v>1</v>
      </c>
      <c r="Y4" s="4">
        <v>0</v>
      </c>
      <c r="Z4" s="4">
        <v>0</v>
      </c>
      <c r="AA4" s="4">
        <v>2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21">
        <f aca="true" t="shared" si="2" ref="AJ4:AJ32">IF(SUM(C4:AA4)&gt;0,SUM(AB4:AI4)," ")</f>
        <v>0</v>
      </c>
      <c r="AK4" s="21">
        <f aca="true" t="shared" si="3" ref="AK4:AK32">IF(SUM(C4:AA4)=0," ",+AV4+BA4+BF4+BI4+BQ4)</f>
        <v>0</v>
      </c>
      <c r="AL4" s="21" t="str">
        <f aca="true" t="shared" si="4" ref="AL4:AL32">IF(SUM(C4:AA4)=0," ",IF(AK4&gt;5,"ส","ป"))</f>
        <v>ป</v>
      </c>
      <c r="AM4" s="21">
        <f aca="true" t="shared" si="5" ref="AM4:AM32">IF(SUM(C4:AA4)=0," ",+AX4+AZ4+BE4+BK4+BO4)</f>
        <v>3</v>
      </c>
      <c r="AN4" s="21" t="str">
        <f aca="true" t="shared" si="6" ref="AN4:AN32">IF(SUM(C4:AA4)=0," ",IF(AM4&gt;4,"ส","ป"))</f>
        <v>ป</v>
      </c>
      <c r="AO4" s="21">
        <f aca="true" t="shared" si="7" ref="AO4:AO32">IF(SUM(C4:AA4)=0," ",+AU4+BC4+BH4+BN4+BR4)</f>
        <v>0</v>
      </c>
      <c r="AP4" s="21" t="str">
        <f aca="true" t="shared" si="8" ref="AP4:AP32">IF(SUM(C4:AA4)=0," ",IF(AO4&gt;5,"ส","ป"))</f>
        <v>ป</v>
      </c>
      <c r="AQ4" s="21">
        <f aca="true" t="shared" si="9" ref="AQ4:AQ32">IF(SUM(C4:AA4)=0," ",+AY4+BD4+BG4+BL4+BP4)</f>
        <v>0</v>
      </c>
      <c r="AR4" s="21" t="str">
        <f aca="true" t="shared" si="10" ref="AR4:AR32">IF(SUM(C4:AA4)=0," ",IF(AQ4&gt;3,"ส","ป"))</f>
        <v>ป</v>
      </c>
      <c r="AS4" s="21">
        <f aca="true" t="shared" si="11" ref="AS4:AS32">IF(SUM(C4:AA4)=0," ",+AT4+AW4+BB4+BJ4+BM4)</f>
        <v>9</v>
      </c>
      <c r="AT4" s="12">
        <f aca="true" t="shared" si="12" ref="AT4:AT32">C4</f>
        <v>2</v>
      </c>
      <c r="AU4" s="12">
        <f aca="true" t="shared" si="13" ref="AU4:AU32">D4</f>
        <v>0</v>
      </c>
      <c r="AV4" s="12">
        <f aca="true" t="shared" si="14" ref="AV4:AV32">E4</f>
        <v>0</v>
      </c>
      <c r="AW4" s="12">
        <f aca="true" t="shared" si="15" ref="AW4:AW32">F4</f>
        <v>2</v>
      </c>
      <c r="AX4" s="12">
        <f aca="true" t="shared" si="16" ref="AX4:AX32">G4</f>
        <v>0</v>
      </c>
      <c r="AY4" s="12">
        <f aca="true" t="shared" si="17" ref="AY4:AY32">H4</f>
        <v>0</v>
      </c>
      <c r="AZ4" s="12">
        <f aca="true" t="shared" si="18" ref="AZ4:AZ32">IF(I4=0,2,IF(I4=2,0,1))</f>
        <v>2</v>
      </c>
      <c r="BA4" s="12">
        <f aca="true" t="shared" si="19" ref="BA4:BA32">J4</f>
        <v>0</v>
      </c>
      <c r="BB4" s="12">
        <f aca="true" t="shared" si="20" ref="BB4:BB32">K4</f>
        <v>2</v>
      </c>
      <c r="BC4" s="12">
        <f aca="true" t="shared" si="21" ref="BC4:BC32">L4</f>
        <v>0</v>
      </c>
      <c r="BD4" s="12">
        <f aca="true" t="shared" si="22" ref="BD4:BD32">IF(M4=0,2,IF(M4=2,0,1))</f>
        <v>0</v>
      </c>
      <c r="BE4" s="12">
        <f aca="true" t="shared" si="23" ref="BE4:BE32">N4</f>
        <v>0</v>
      </c>
      <c r="BF4" s="12">
        <f aca="true" t="shared" si="24" ref="BF4:BF32">O4</f>
        <v>0</v>
      </c>
      <c r="BG4" s="12">
        <f aca="true" t="shared" si="25" ref="BG4:BG32">IF(P4=0,2,IF(P4=2,0,1))</f>
        <v>0</v>
      </c>
      <c r="BH4" s="12">
        <f aca="true" t="shared" si="26" ref="BH4:BH32">Q4</f>
        <v>0</v>
      </c>
      <c r="BI4" s="12">
        <f aca="true" t="shared" si="27" ref="BI4:BI32">R4</f>
        <v>0</v>
      </c>
      <c r="BJ4" s="12">
        <f aca="true" t="shared" si="28" ref="BJ4:BJ32">S4</f>
        <v>2</v>
      </c>
      <c r="BK4" s="12">
        <f aca="true" t="shared" si="29" ref="BK4:BK32">T4</f>
        <v>0</v>
      </c>
      <c r="BL4" s="12">
        <f aca="true" t="shared" si="30" ref="BL4:BL32">U4</f>
        <v>0</v>
      </c>
      <c r="BM4" s="12">
        <f aca="true" t="shared" si="31" ref="BM4:BM32">V4</f>
        <v>1</v>
      </c>
      <c r="BN4" s="12">
        <f aca="true" t="shared" si="32" ref="BN4:BN32">IF(W4=0,2,IF(W4=2,0,1))</f>
        <v>0</v>
      </c>
      <c r="BO4" s="12">
        <f aca="true" t="shared" si="33" ref="BO4:BO32">X4</f>
        <v>1</v>
      </c>
      <c r="BP4" s="12">
        <f aca="true" t="shared" si="34" ref="BP4:BP32">Y4</f>
        <v>0</v>
      </c>
      <c r="BQ4" s="12">
        <f aca="true" t="shared" si="35" ref="BQ4:BQ32">Z4</f>
        <v>0</v>
      </c>
      <c r="BR4" s="12">
        <f aca="true" t="shared" si="36" ref="BR4:BR32">IF(AA4=0,2,IF(AA4=2,0,1))</f>
        <v>0</v>
      </c>
      <c r="BS4" s="21" t="str">
        <f aca="true" t="shared" si="37" ref="BS4:BS32">IF(SUM(C4:AA4)=0," ",IF(BR4&gt;3,"มีจุดแข็ง","ไม่มีจุดแข็ง"))</f>
        <v>ไม่มีจุดแข็ง</v>
      </c>
      <c r="BT4" s="21">
        <f aca="true" t="shared" si="38" ref="BT4:BT32">AJ4</f>
        <v>0</v>
      </c>
      <c r="BU4" s="21" t="str">
        <f aca="true" t="shared" si="39" ref="BU4:BU32">IF(SUM(C4:AA4)=0," ",IF(BT4&gt;1,"ไม่ปกติ","ปกติ"))</f>
        <v>ปกติ</v>
      </c>
    </row>
    <row r="5" spans="1:73" ht="19.5" customHeight="1">
      <c r="A5" s="2">
        <v>3</v>
      </c>
      <c r="B5" s="39" t="str">
        <f>IF(ISBLANK(ข้อมูลนักเรียน!B8)," ",ข้อมูลนักเรียน!B8)</f>
        <v>เด็กชายทักษ์ดนัย  สิทธิบัว</v>
      </c>
      <c r="C5" s="4">
        <v>1</v>
      </c>
      <c r="D5" s="4">
        <v>0</v>
      </c>
      <c r="E5" s="4">
        <v>0</v>
      </c>
      <c r="F5" s="4">
        <v>1</v>
      </c>
      <c r="G5" s="4">
        <v>0</v>
      </c>
      <c r="H5" s="4">
        <v>1</v>
      </c>
      <c r="I5" s="4">
        <v>1</v>
      </c>
      <c r="J5" s="4">
        <v>1</v>
      </c>
      <c r="K5" s="4">
        <v>1</v>
      </c>
      <c r="L5" s="4">
        <v>0</v>
      </c>
      <c r="M5" s="4">
        <v>0</v>
      </c>
      <c r="N5" s="4">
        <v>0</v>
      </c>
      <c r="O5" s="4">
        <v>1</v>
      </c>
      <c r="P5" s="4">
        <v>0</v>
      </c>
      <c r="Q5" s="4">
        <v>0</v>
      </c>
      <c r="R5" s="4">
        <v>1</v>
      </c>
      <c r="S5" s="4">
        <v>1</v>
      </c>
      <c r="T5" s="4">
        <v>0</v>
      </c>
      <c r="U5" s="4">
        <v>0</v>
      </c>
      <c r="V5" s="4">
        <v>1</v>
      </c>
      <c r="W5" s="4">
        <v>1</v>
      </c>
      <c r="X5" s="4">
        <v>0</v>
      </c>
      <c r="Y5" s="4">
        <v>1</v>
      </c>
      <c r="Z5" s="4">
        <v>1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21">
        <f t="shared" si="2"/>
        <v>0</v>
      </c>
      <c r="AK5" s="21">
        <f t="shared" si="3"/>
        <v>4</v>
      </c>
      <c r="AL5" s="21" t="str">
        <f t="shared" si="4"/>
        <v>ป</v>
      </c>
      <c r="AM5" s="21">
        <f t="shared" si="5"/>
        <v>1</v>
      </c>
      <c r="AN5" s="21" t="str">
        <f t="shared" si="6"/>
        <v>ป</v>
      </c>
      <c r="AO5" s="21">
        <f t="shared" si="7"/>
        <v>2</v>
      </c>
      <c r="AP5" s="21" t="str">
        <f t="shared" si="8"/>
        <v>ป</v>
      </c>
      <c r="AQ5" s="21">
        <f t="shared" si="9"/>
        <v>6</v>
      </c>
      <c r="AR5" s="21" t="str">
        <f t="shared" si="10"/>
        <v>ส</v>
      </c>
      <c r="AS5" s="21">
        <f t="shared" si="11"/>
        <v>5</v>
      </c>
      <c r="AT5" s="12">
        <f t="shared" si="12"/>
        <v>1</v>
      </c>
      <c r="AU5" s="12">
        <f t="shared" si="13"/>
        <v>0</v>
      </c>
      <c r="AV5" s="12">
        <f t="shared" si="14"/>
        <v>0</v>
      </c>
      <c r="AW5" s="12">
        <f t="shared" si="15"/>
        <v>1</v>
      </c>
      <c r="AX5" s="12">
        <f t="shared" si="16"/>
        <v>0</v>
      </c>
      <c r="AY5" s="12">
        <f t="shared" si="17"/>
        <v>1</v>
      </c>
      <c r="AZ5" s="12">
        <f t="shared" si="18"/>
        <v>1</v>
      </c>
      <c r="BA5" s="12">
        <f t="shared" si="19"/>
        <v>1</v>
      </c>
      <c r="BB5" s="12">
        <f t="shared" si="20"/>
        <v>1</v>
      </c>
      <c r="BC5" s="12">
        <f t="shared" si="21"/>
        <v>0</v>
      </c>
      <c r="BD5" s="12">
        <f t="shared" si="22"/>
        <v>2</v>
      </c>
      <c r="BE5" s="12">
        <f t="shared" si="23"/>
        <v>0</v>
      </c>
      <c r="BF5" s="12">
        <f t="shared" si="24"/>
        <v>1</v>
      </c>
      <c r="BG5" s="12">
        <f t="shared" si="25"/>
        <v>2</v>
      </c>
      <c r="BH5" s="12">
        <f t="shared" si="26"/>
        <v>0</v>
      </c>
      <c r="BI5" s="12">
        <f t="shared" si="27"/>
        <v>1</v>
      </c>
      <c r="BJ5" s="12">
        <f t="shared" si="28"/>
        <v>1</v>
      </c>
      <c r="BK5" s="12">
        <f t="shared" si="29"/>
        <v>0</v>
      </c>
      <c r="BL5" s="12">
        <f t="shared" si="30"/>
        <v>0</v>
      </c>
      <c r="BM5" s="12">
        <f t="shared" si="31"/>
        <v>1</v>
      </c>
      <c r="BN5" s="12">
        <f t="shared" si="32"/>
        <v>1</v>
      </c>
      <c r="BO5" s="12">
        <f t="shared" si="33"/>
        <v>0</v>
      </c>
      <c r="BP5" s="12">
        <f t="shared" si="34"/>
        <v>1</v>
      </c>
      <c r="BQ5" s="12">
        <f t="shared" si="35"/>
        <v>1</v>
      </c>
      <c r="BR5" s="12">
        <f t="shared" si="36"/>
        <v>1</v>
      </c>
      <c r="BS5" s="21" t="str">
        <f t="shared" si="37"/>
        <v>ไม่มีจุดแข็ง</v>
      </c>
      <c r="BT5" s="21">
        <f t="shared" si="38"/>
        <v>0</v>
      </c>
      <c r="BU5" s="21" t="str">
        <f t="shared" si="39"/>
        <v>ปกติ</v>
      </c>
    </row>
    <row r="6" spans="1:73" ht="19.5" customHeight="1">
      <c r="A6" s="2">
        <v>4</v>
      </c>
      <c r="B6" s="39" t="str">
        <f>IF(ISBLANK(ข้อมูลนักเรียน!B9)," ",ข้อมูลนักเรียน!B9)</f>
        <v>เด็กชายทัตพล  สุภากาศ</v>
      </c>
      <c r="C6" s="4">
        <v>2</v>
      </c>
      <c r="D6" s="4">
        <v>1</v>
      </c>
      <c r="E6" s="4">
        <v>0</v>
      </c>
      <c r="F6" s="4">
        <v>2</v>
      </c>
      <c r="G6" s="4">
        <v>1</v>
      </c>
      <c r="H6" s="4">
        <v>0</v>
      </c>
      <c r="I6" s="4">
        <v>1</v>
      </c>
      <c r="J6" s="4">
        <v>0</v>
      </c>
      <c r="K6" s="4">
        <v>2</v>
      </c>
      <c r="L6" s="4">
        <v>1</v>
      </c>
      <c r="M6" s="4">
        <v>2</v>
      </c>
      <c r="N6" s="4">
        <v>0</v>
      </c>
      <c r="O6" s="4">
        <v>1</v>
      </c>
      <c r="P6" s="4">
        <v>2</v>
      </c>
      <c r="Q6" s="4">
        <v>1</v>
      </c>
      <c r="R6" s="4">
        <v>0</v>
      </c>
      <c r="S6" s="4">
        <v>2</v>
      </c>
      <c r="T6" s="4">
        <v>1</v>
      </c>
      <c r="U6" s="4">
        <v>0</v>
      </c>
      <c r="V6" s="4">
        <v>2</v>
      </c>
      <c r="W6" s="4">
        <v>2</v>
      </c>
      <c r="X6" s="4">
        <v>0</v>
      </c>
      <c r="Y6" s="4">
        <v>1</v>
      </c>
      <c r="Z6" s="4">
        <v>1</v>
      </c>
      <c r="AA6" s="4">
        <v>2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21">
        <f t="shared" si="2"/>
        <v>0</v>
      </c>
      <c r="AK6" s="21">
        <f t="shared" si="3"/>
        <v>2</v>
      </c>
      <c r="AL6" s="21" t="str">
        <f t="shared" si="4"/>
        <v>ป</v>
      </c>
      <c r="AM6" s="21">
        <f t="shared" si="5"/>
        <v>3</v>
      </c>
      <c r="AN6" s="21" t="str">
        <f t="shared" si="6"/>
        <v>ป</v>
      </c>
      <c r="AO6" s="21">
        <f t="shared" si="7"/>
        <v>3</v>
      </c>
      <c r="AP6" s="21" t="str">
        <f t="shared" si="8"/>
        <v>ป</v>
      </c>
      <c r="AQ6" s="21">
        <f t="shared" si="9"/>
        <v>1</v>
      </c>
      <c r="AR6" s="21" t="str">
        <f t="shared" si="10"/>
        <v>ป</v>
      </c>
      <c r="AS6" s="21">
        <f t="shared" si="11"/>
        <v>10</v>
      </c>
      <c r="AT6" s="12">
        <f t="shared" si="12"/>
        <v>2</v>
      </c>
      <c r="AU6" s="12">
        <f t="shared" si="13"/>
        <v>1</v>
      </c>
      <c r="AV6" s="12">
        <f t="shared" si="14"/>
        <v>0</v>
      </c>
      <c r="AW6" s="12">
        <f t="shared" si="15"/>
        <v>2</v>
      </c>
      <c r="AX6" s="12">
        <f t="shared" si="16"/>
        <v>1</v>
      </c>
      <c r="AY6" s="12">
        <f t="shared" si="17"/>
        <v>0</v>
      </c>
      <c r="AZ6" s="12">
        <f t="shared" si="18"/>
        <v>1</v>
      </c>
      <c r="BA6" s="12">
        <f t="shared" si="19"/>
        <v>0</v>
      </c>
      <c r="BB6" s="12">
        <f t="shared" si="20"/>
        <v>2</v>
      </c>
      <c r="BC6" s="12">
        <f t="shared" si="21"/>
        <v>1</v>
      </c>
      <c r="BD6" s="12">
        <f t="shared" si="22"/>
        <v>0</v>
      </c>
      <c r="BE6" s="12">
        <f t="shared" si="23"/>
        <v>0</v>
      </c>
      <c r="BF6" s="12">
        <f t="shared" si="24"/>
        <v>1</v>
      </c>
      <c r="BG6" s="12">
        <f t="shared" si="25"/>
        <v>0</v>
      </c>
      <c r="BH6" s="12">
        <f t="shared" si="26"/>
        <v>1</v>
      </c>
      <c r="BI6" s="12">
        <f t="shared" si="27"/>
        <v>0</v>
      </c>
      <c r="BJ6" s="12">
        <f t="shared" si="28"/>
        <v>2</v>
      </c>
      <c r="BK6" s="12">
        <f t="shared" si="29"/>
        <v>1</v>
      </c>
      <c r="BL6" s="12">
        <f t="shared" si="30"/>
        <v>0</v>
      </c>
      <c r="BM6" s="12">
        <f t="shared" si="31"/>
        <v>2</v>
      </c>
      <c r="BN6" s="12">
        <f t="shared" si="32"/>
        <v>0</v>
      </c>
      <c r="BO6" s="12">
        <f t="shared" si="33"/>
        <v>0</v>
      </c>
      <c r="BP6" s="12">
        <f t="shared" si="34"/>
        <v>1</v>
      </c>
      <c r="BQ6" s="12">
        <f t="shared" si="35"/>
        <v>1</v>
      </c>
      <c r="BR6" s="12">
        <f t="shared" si="36"/>
        <v>0</v>
      </c>
      <c r="BS6" s="21" t="str">
        <f t="shared" si="37"/>
        <v>ไม่มีจุดแข็ง</v>
      </c>
      <c r="BT6" s="21">
        <f t="shared" si="38"/>
        <v>0</v>
      </c>
      <c r="BU6" s="21" t="str">
        <f t="shared" si="39"/>
        <v>ปกติ</v>
      </c>
    </row>
    <row r="7" spans="1:73" ht="19.5" customHeight="1">
      <c r="A7" s="2">
        <v>5</v>
      </c>
      <c r="B7" s="39" t="str">
        <f>IF(ISBLANK(ข้อมูลนักเรียน!B10)," ",ข้อมูลนักเรียน!B10)</f>
        <v>เด็กชายธนวัฒน์  ตันกุล</v>
      </c>
      <c r="C7" s="4">
        <v>2</v>
      </c>
      <c r="D7" s="4">
        <v>0</v>
      </c>
      <c r="E7" s="4">
        <v>0</v>
      </c>
      <c r="F7" s="4">
        <v>2</v>
      </c>
      <c r="G7" s="4">
        <v>0</v>
      </c>
      <c r="H7" s="4">
        <v>0</v>
      </c>
      <c r="I7" s="4">
        <v>0</v>
      </c>
      <c r="J7" s="4">
        <v>0</v>
      </c>
      <c r="K7" s="4">
        <v>2</v>
      </c>
      <c r="L7" s="4">
        <v>0</v>
      </c>
      <c r="M7" s="4">
        <v>2</v>
      </c>
      <c r="N7" s="4">
        <v>0</v>
      </c>
      <c r="O7" s="4">
        <v>0</v>
      </c>
      <c r="P7" s="4">
        <v>1</v>
      </c>
      <c r="Q7" s="4">
        <v>0</v>
      </c>
      <c r="R7" s="4">
        <v>0</v>
      </c>
      <c r="S7" s="4">
        <v>2</v>
      </c>
      <c r="T7" s="4">
        <v>0</v>
      </c>
      <c r="U7" s="4">
        <v>0</v>
      </c>
      <c r="V7" s="4">
        <v>2</v>
      </c>
      <c r="W7" s="4">
        <v>2</v>
      </c>
      <c r="X7" s="4">
        <v>0</v>
      </c>
      <c r="Y7" s="4">
        <v>1</v>
      </c>
      <c r="Z7" s="4">
        <v>0</v>
      </c>
      <c r="AA7" s="4">
        <v>2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21">
        <f t="shared" si="2"/>
        <v>0</v>
      </c>
      <c r="AK7" s="21">
        <f t="shared" si="3"/>
        <v>0</v>
      </c>
      <c r="AL7" s="21" t="str">
        <f t="shared" si="4"/>
        <v>ป</v>
      </c>
      <c r="AM7" s="21">
        <f t="shared" si="5"/>
        <v>2</v>
      </c>
      <c r="AN7" s="21" t="str">
        <f t="shared" si="6"/>
        <v>ป</v>
      </c>
      <c r="AO7" s="21">
        <f t="shared" si="7"/>
        <v>0</v>
      </c>
      <c r="AP7" s="21" t="str">
        <f t="shared" si="8"/>
        <v>ป</v>
      </c>
      <c r="AQ7" s="21">
        <f t="shared" si="9"/>
        <v>2</v>
      </c>
      <c r="AR7" s="21" t="str">
        <f t="shared" si="10"/>
        <v>ป</v>
      </c>
      <c r="AS7" s="21">
        <f t="shared" si="11"/>
        <v>10</v>
      </c>
      <c r="AT7" s="12">
        <f t="shared" si="12"/>
        <v>2</v>
      </c>
      <c r="AU7" s="12">
        <f t="shared" si="13"/>
        <v>0</v>
      </c>
      <c r="AV7" s="12">
        <f t="shared" si="14"/>
        <v>0</v>
      </c>
      <c r="AW7" s="12">
        <f t="shared" si="15"/>
        <v>2</v>
      </c>
      <c r="AX7" s="12">
        <f t="shared" si="16"/>
        <v>0</v>
      </c>
      <c r="AY7" s="12">
        <f t="shared" si="17"/>
        <v>0</v>
      </c>
      <c r="AZ7" s="12">
        <f t="shared" si="18"/>
        <v>2</v>
      </c>
      <c r="BA7" s="12">
        <f t="shared" si="19"/>
        <v>0</v>
      </c>
      <c r="BB7" s="12">
        <f t="shared" si="20"/>
        <v>2</v>
      </c>
      <c r="BC7" s="12">
        <f t="shared" si="21"/>
        <v>0</v>
      </c>
      <c r="BD7" s="12">
        <f t="shared" si="22"/>
        <v>0</v>
      </c>
      <c r="BE7" s="12">
        <f t="shared" si="23"/>
        <v>0</v>
      </c>
      <c r="BF7" s="12">
        <f t="shared" si="24"/>
        <v>0</v>
      </c>
      <c r="BG7" s="12">
        <f t="shared" si="25"/>
        <v>1</v>
      </c>
      <c r="BH7" s="12">
        <f t="shared" si="26"/>
        <v>0</v>
      </c>
      <c r="BI7" s="12">
        <f t="shared" si="27"/>
        <v>0</v>
      </c>
      <c r="BJ7" s="12">
        <f t="shared" si="28"/>
        <v>2</v>
      </c>
      <c r="BK7" s="12">
        <f t="shared" si="29"/>
        <v>0</v>
      </c>
      <c r="BL7" s="12">
        <f t="shared" si="30"/>
        <v>0</v>
      </c>
      <c r="BM7" s="12">
        <f t="shared" si="31"/>
        <v>2</v>
      </c>
      <c r="BN7" s="12">
        <f t="shared" si="32"/>
        <v>0</v>
      </c>
      <c r="BO7" s="12">
        <f t="shared" si="33"/>
        <v>0</v>
      </c>
      <c r="BP7" s="12">
        <f t="shared" si="34"/>
        <v>1</v>
      </c>
      <c r="BQ7" s="12">
        <f t="shared" si="35"/>
        <v>0</v>
      </c>
      <c r="BR7" s="12">
        <f t="shared" si="36"/>
        <v>0</v>
      </c>
      <c r="BS7" s="21" t="str">
        <f t="shared" si="37"/>
        <v>ไม่มีจุดแข็ง</v>
      </c>
      <c r="BT7" s="21">
        <f t="shared" si="38"/>
        <v>0</v>
      </c>
      <c r="BU7" s="21" t="str">
        <f t="shared" si="39"/>
        <v>ปกติ</v>
      </c>
    </row>
    <row r="8" spans="1:73" ht="19.5" customHeight="1">
      <c r="A8" s="2">
        <v>6</v>
      </c>
      <c r="B8" s="39" t="str">
        <f>IF(ISBLANK(ข้อมูลนักเรียน!B11)," ",ข้อมูลนักเรียน!B11)</f>
        <v>เด็กชายธนุพงษ์  หมื่นสิทธิกาศ</v>
      </c>
      <c r="C8" s="4">
        <v>1</v>
      </c>
      <c r="D8" s="4">
        <v>0</v>
      </c>
      <c r="E8" s="4">
        <v>2</v>
      </c>
      <c r="F8" s="4">
        <v>1</v>
      </c>
      <c r="G8" s="4">
        <v>0</v>
      </c>
      <c r="H8" s="4">
        <v>1</v>
      </c>
      <c r="I8" s="4">
        <v>0</v>
      </c>
      <c r="J8" s="4">
        <v>2</v>
      </c>
      <c r="K8" s="4">
        <v>1</v>
      </c>
      <c r="L8" s="4">
        <v>0</v>
      </c>
      <c r="M8" s="4">
        <v>1</v>
      </c>
      <c r="N8" s="4">
        <v>2</v>
      </c>
      <c r="O8" s="4">
        <v>2</v>
      </c>
      <c r="P8" s="4">
        <v>0</v>
      </c>
      <c r="Q8" s="4">
        <v>0</v>
      </c>
      <c r="R8" s="4">
        <v>2</v>
      </c>
      <c r="S8" s="4">
        <v>1</v>
      </c>
      <c r="T8" s="4">
        <v>0</v>
      </c>
      <c r="U8" s="4">
        <v>2</v>
      </c>
      <c r="V8" s="4">
        <v>2</v>
      </c>
      <c r="W8" s="4">
        <v>0</v>
      </c>
      <c r="X8" s="4">
        <v>1</v>
      </c>
      <c r="Y8" s="4">
        <v>1</v>
      </c>
      <c r="Z8" s="4">
        <v>2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21">
        <f t="shared" si="2"/>
        <v>0</v>
      </c>
      <c r="AK8" s="21">
        <f t="shared" si="3"/>
        <v>10</v>
      </c>
      <c r="AL8" s="21" t="str">
        <f t="shared" si="4"/>
        <v>ส</v>
      </c>
      <c r="AM8" s="21">
        <f t="shared" si="5"/>
        <v>5</v>
      </c>
      <c r="AN8" s="21" t="str">
        <f t="shared" si="6"/>
        <v>ส</v>
      </c>
      <c r="AO8" s="21">
        <f t="shared" si="7"/>
        <v>3</v>
      </c>
      <c r="AP8" s="21" t="str">
        <f t="shared" si="8"/>
        <v>ป</v>
      </c>
      <c r="AQ8" s="21">
        <f t="shared" si="9"/>
        <v>7</v>
      </c>
      <c r="AR8" s="21" t="str">
        <f t="shared" si="10"/>
        <v>ส</v>
      </c>
      <c r="AS8" s="21">
        <f t="shared" si="11"/>
        <v>6</v>
      </c>
      <c r="AT8" s="12">
        <f t="shared" si="12"/>
        <v>1</v>
      </c>
      <c r="AU8" s="12">
        <f t="shared" si="13"/>
        <v>0</v>
      </c>
      <c r="AV8" s="12">
        <f t="shared" si="14"/>
        <v>2</v>
      </c>
      <c r="AW8" s="12">
        <f t="shared" si="15"/>
        <v>1</v>
      </c>
      <c r="AX8" s="12">
        <f t="shared" si="16"/>
        <v>0</v>
      </c>
      <c r="AY8" s="12">
        <f t="shared" si="17"/>
        <v>1</v>
      </c>
      <c r="AZ8" s="12">
        <f t="shared" si="18"/>
        <v>2</v>
      </c>
      <c r="BA8" s="12">
        <f t="shared" si="19"/>
        <v>2</v>
      </c>
      <c r="BB8" s="12">
        <f t="shared" si="20"/>
        <v>1</v>
      </c>
      <c r="BC8" s="12">
        <f t="shared" si="21"/>
        <v>0</v>
      </c>
      <c r="BD8" s="12">
        <f t="shared" si="22"/>
        <v>1</v>
      </c>
      <c r="BE8" s="12">
        <f t="shared" si="23"/>
        <v>2</v>
      </c>
      <c r="BF8" s="12">
        <f t="shared" si="24"/>
        <v>2</v>
      </c>
      <c r="BG8" s="12">
        <f t="shared" si="25"/>
        <v>2</v>
      </c>
      <c r="BH8" s="12">
        <f t="shared" si="26"/>
        <v>0</v>
      </c>
      <c r="BI8" s="12">
        <f t="shared" si="27"/>
        <v>2</v>
      </c>
      <c r="BJ8" s="12">
        <f t="shared" si="28"/>
        <v>1</v>
      </c>
      <c r="BK8" s="12">
        <f t="shared" si="29"/>
        <v>0</v>
      </c>
      <c r="BL8" s="12">
        <f t="shared" si="30"/>
        <v>2</v>
      </c>
      <c r="BM8" s="12">
        <f t="shared" si="31"/>
        <v>2</v>
      </c>
      <c r="BN8" s="12">
        <f t="shared" si="32"/>
        <v>2</v>
      </c>
      <c r="BO8" s="12">
        <f t="shared" si="33"/>
        <v>1</v>
      </c>
      <c r="BP8" s="12">
        <f t="shared" si="34"/>
        <v>1</v>
      </c>
      <c r="BQ8" s="12">
        <f t="shared" si="35"/>
        <v>2</v>
      </c>
      <c r="BR8" s="12">
        <f t="shared" si="36"/>
        <v>1</v>
      </c>
      <c r="BS8" s="21" t="str">
        <f t="shared" si="37"/>
        <v>ไม่มีจุดแข็ง</v>
      </c>
      <c r="BT8" s="21">
        <f t="shared" si="38"/>
        <v>0</v>
      </c>
      <c r="BU8" s="21" t="str">
        <f t="shared" si="39"/>
        <v>ปกติ</v>
      </c>
    </row>
    <row r="9" spans="1:73" ht="19.5" customHeight="1">
      <c r="A9" s="2">
        <v>7</v>
      </c>
      <c r="B9" s="39" t="str">
        <f>IF(ISBLANK(ข้อมูลนักเรียน!B12)," ",ข้อมูลนักเรียน!B12)</f>
        <v>เด็กชายภาณุมาศ  คำยอง</v>
      </c>
      <c r="C9" s="4">
        <v>1</v>
      </c>
      <c r="D9" s="4">
        <v>0</v>
      </c>
      <c r="E9" s="4">
        <v>1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2</v>
      </c>
      <c r="W9" s="4">
        <v>2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21">
        <f t="shared" si="2"/>
        <v>0</v>
      </c>
      <c r="AK9" s="21">
        <f t="shared" si="3"/>
        <v>1</v>
      </c>
      <c r="AL9" s="21" t="str">
        <f t="shared" si="4"/>
        <v>ป</v>
      </c>
      <c r="AM9" s="21">
        <f t="shared" si="5"/>
        <v>2</v>
      </c>
      <c r="AN9" s="21" t="str">
        <f t="shared" si="6"/>
        <v>ป</v>
      </c>
      <c r="AO9" s="21">
        <f t="shared" si="7"/>
        <v>0</v>
      </c>
      <c r="AP9" s="21" t="str">
        <f t="shared" si="8"/>
        <v>ป</v>
      </c>
      <c r="AQ9" s="21">
        <f t="shared" si="9"/>
        <v>5</v>
      </c>
      <c r="AR9" s="21" t="str">
        <f t="shared" si="10"/>
        <v>ส</v>
      </c>
      <c r="AS9" s="21">
        <f t="shared" si="11"/>
        <v>6</v>
      </c>
      <c r="AT9" s="12">
        <f t="shared" si="12"/>
        <v>1</v>
      </c>
      <c r="AU9" s="12">
        <f t="shared" si="13"/>
        <v>0</v>
      </c>
      <c r="AV9" s="12">
        <f t="shared" si="14"/>
        <v>1</v>
      </c>
      <c r="AW9" s="12">
        <f t="shared" si="15"/>
        <v>1</v>
      </c>
      <c r="AX9" s="12">
        <f t="shared" si="16"/>
        <v>1</v>
      </c>
      <c r="AY9" s="12">
        <f t="shared" si="17"/>
        <v>0</v>
      </c>
      <c r="AZ9" s="12">
        <f t="shared" si="18"/>
        <v>1</v>
      </c>
      <c r="BA9" s="12">
        <f t="shared" si="19"/>
        <v>0</v>
      </c>
      <c r="BB9" s="12">
        <f t="shared" si="20"/>
        <v>1</v>
      </c>
      <c r="BC9" s="12">
        <f t="shared" si="21"/>
        <v>0</v>
      </c>
      <c r="BD9" s="12">
        <f t="shared" si="22"/>
        <v>1</v>
      </c>
      <c r="BE9" s="12">
        <f t="shared" si="23"/>
        <v>0</v>
      </c>
      <c r="BF9" s="12">
        <f t="shared" si="24"/>
        <v>0</v>
      </c>
      <c r="BG9" s="12">
        <f t="shared" si="25"/>
        <v>2</v>
      </c>
      <c r="BH9" s="12">
        <f t="shared" si="26"/>
        <v>0</v>
      </c>
      <c r="BI9" s="12">
        <f t="shared" si="27"/>
        <v>0</v>
      </c>
      <c r="BJ9" s="12">
        <f t="shared" si="28"/>
        <v>1</v>
      </c>
      <c r="BK9" s="12">
        <f t="shared" si="29"/>
        <v>0</v>
      </c>
      <c r="BL9" s="12">
        <f t="shared" si="30"/>
        <v>1</v>
      </c>
      <c r="BM9" s="12">
        <f t="shared" si="31"/>
        <v>2</v>
      </c>
      <c r="BN9" s="12">
        <f t="shared" si="32"/>
        <v>0</v>
      </c>
      <c r="BO9" s="12">
        <f t="shared" si="33"/>
        <v>0</v>
      </c>
      <c r="BP9" s="12">
        <f t="shared" si="34"/>
        <v>1</v>
      </c>
      <c r="BQ9" s="12">
        <f t="shared" si="35"/>
        <v>0</v>
      </c>
      <c r="BR9" s="12">
        <f t="shared" si="36"/>
        <v>0</v>
      </c>
      <c r="BS9" s="21" t="str">
        <f t="shared" si="37"/>
        <v>ไม่มีจุดแข็ง</v>
      </c>
      <c r="BT9" s="21">
        <f t="shared" si="38"/>
        <v>0</v>
      </c>
      <c r="BU9" s="21" t="str">
        <f t="shared" si="39"/>
        <v>ปกติ</v>
      </c>
    </row>
    <row r="10" spans="1:73" ht="19.5" customHeight="1">
      <c r="A10" s="2">
        <v>8</v>
      </c>
      <c r="B10" s="39" t="str">
        <f>IF(ISBLANK(ข้อมูลนักเรียน!B13)," ",ข้อมูลนักเรียน!B13)</f>
        <v>เด็กชายภาณุวัฒน์  จี้รัตน์</v>
      </c>
      <c r="C10" s="4">
        <v>1</v>
      </c>
      <c r="D10" s="4">
        <v>0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2</v>
      </c>
      <c r="W10" s="4">
        <v>1</v>
      </c>
      <c r="X10" s="4">
        <v>0</v>
      </c>
      <c r="Y10" s="4">
        <v>1</v>
      </c>
      <c r="Z10" s="4">
        <v>2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21">
        <f t="shared" si="2"/>
        <v>0</v>
      </c>
      <c r="AK10" s="21">
        <f t="shared" si="3"/>
        <v>3</v>
      </c>
      <c r="AL10" s="21" t="str">
        <f t="shared" si="4"/>
        <v>ป</v>
      </c>
      <c r="AM10" s="21">
        <f t="shared" si="5"/>
        <v>2</v>
      </c>
      <c r="AN10" s="21" t="str">
        <f t="shared" si="6"/>
        <v>ป</v>
      </c>
      <c r="AO10" s="21">
        <f t="shared" si="7"/>
        <v>1</v>
      </c>
      <c r="AP10" s="21" t="str">
        <f t="shared" si="8"/>
        <v>ป</v>
      </c>
      <c r="AQ10" s="21">
        <f t="shared" si="9"/>
        <v>3</v>
      </c>
      <c r="AR10" s="21" t="str">
        <f t="shared" si="10"/>
        <v>ป</v>
      </c>
      <c r="AS10" s="21">
        <f t="shared" si="11"/>
        <v>7</v>
      </c>
      <c r="AT10" s="12">
        <f t="shared" si="12"/>
        <v>1</v>
      </c>
      <c r="AU10" s="12">
        <f t="shared" si="13"/>
        <v>0</v>
      </c>
      <c r="AV10" s="12">
        <f t="shared" si="14"/>
        <v>0</v>
      </c>
      <c r="AW10" s="12">
        <f t="shared" si="15"/>
        <v>2</v>
      </c>
      <c r="AX10" s="12">
        <f t="shared" si="16"/>
        <v>0</v>
      </c>
      <c r="AY10" s="12">
        <f t="shared" si="17"/>
        <v>0</v>
      </c>
      <c r="AZ10" s="12">
        <f t="shared" si="18"/>
        <v>2</v>
      </c>
      <c r="BA10" s="12">
        <f t="shared" si="19"/>
        <v>0</v>
      </c>
      <c r="BB10" s="12">
        <f t="shared" si="20"/>
        <v>1</v>
      </c>
      <c r="BC10" s="12">
        <f t="shared" si="21"/>
        <v>0</v>
      </c>
      <c r="BD10" s="12">
        <f t="shared" si="22"/>
        <v>0</v>
      </c>
      <c r="BE10" s="12">
        <f t="shared" si="23"/>
        <v>0</v>
      </c>
      <c r="BF10" s="12">
        <f t="shared" si="24"/>
        <v>1</v>
      </c>
      <c r="BG10" s="12">
        <f t="shared" si="25"/>
        <v>1</v>
      </c>
      <c r="BH10" s="12">
        <f t="shared" si="26"/>
        <v>0</v>
      </c>
      <c r="BI10" s="12">
        <f t="shared" si="27"/>
        <v>0</v>
      </c>
      <c r="BJ10" s="12">
        <f t="shared" si="28"/>
        <v>1</v>
      </c>
      <c r="BK10" s="12">
        <f t="shared" si="29"/>
        <v>0</v>
      </c>
      <c r="BL10" s="12">
        <f t="shared" si="30"/>
        <v>1</v>
      </c>
      <c r="BM10" s="12">
        <f t="shared" si="31"/>
        <v>2</v>
      </c>
      <c r="BN10" s="12">
        <f t="shared" si="32"/>
        <v>1</v>
      </c>
      <c r="BO10" s="12">
        <f t="shared" si="33"/>
        <v>0</v>
      </c>
      <c r="BP10" s="12">
        <f t="shared" si="34"/>
        <v>1</v>
      </c>
      <c r="BQ10" s="12">
        <f t="shared" si="35"/>
        <v>2</v>
      </c>
      <c r="BR10" s="12">
        <f t="shared" si="36"/>
        <v>0</v>
      </c>
      <c r="BS10" s="21" t="str">
        <f t="shared" si="37"/>
        <v>ไม่มีจุดแข็ง</v>
      </c>
      <c r="BT10" s="21">
        <f t="shared" si="38"/>
        <v>0</v>
      </c>
      <c r="BU10" s="21" t="str">
        <f t="shared" si="39"/>
        <v>ปกติ</v>
      </c>
    </row>
    <row r="11" spans="1:73" ht="19.5" customHeight="1">
      <c r="A11" s="2">
        <v>9</v>
      </c>
      <c r="B11" s="39" t="str">
        <f>IF(ISBLANK(ข้อมูลนักเรียน!B14)," ",ข้อมูลนักเรียน!B14)</f>
        <v>เด็กชายภูริภัทร  จุมปูสี</v>
      </c>
      <c r="C11" s="4">
        <v>2</v>
      </c>
      <c r="D11" s="4">
        <v>1</v>
      </c>
      <c r="E11" s="4">
        <v>2</v>
      </c>
      <c r="F11" s="4">
        <v>2</v>
      </c>
      <c r="G11" s="4">
        <v>1</v>
      </c>
      <c r="H11" s="4">
        <v>1</v>
      </c>
      <c r="I11" s="4">
        <v>0</v>
      </c>
      <c r="J11" s="4">
        <v>2</v>
      </c>
      <c r="K11" s="4">
        <v>2</v>
      </c>
      <c r="L11" s="4">
        <v>0</v>
      </c>
      <c r="M11" s="4">
        <v>2</v>
      </c>
      <c r="N11" s="4">
        <v>1</v>
      </c>
      <c r="O11" s="4">
        <v>2</v>
      </c>
      <c r="P11" s="4">
        <v>1</v>
      </c>
      <c r="Q11" s="4">
        <v>0</v>
      </c>
      <c r="R11" s="4">
        <v>1</v>
      </c>
      <c r="S11" s="4">
        <v>1</v>
      </c>
      <c r="T11" s="4">
        <v>1</v>
      </c>
      <c r="U11" s="4">
        <v>1</v>
      </c>
      <c r="V11" s="4">
        <v>2</v>
      </c>
      <c r="W11" s="4">
        <v>1</v>
      </c>
      <c r="X11" s="4">
        <v>0</v>
      </c>
      <c r="Y11" s="4">
        <v>1</v>
      </c>
      <c r="Z11" s="4">
        <v>2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21">
        <f t="shared" si="2"/>
        <v>0</v>
      </c>
      <c r="AK11" s="21">
        <f t="shared" si="3"/>
        <v>9</v>
      </c>
      <c r="AL11" s="21" t="str">
        <f t="shared" si="4"/>
        <v>ส</v>
      </c>
      <c r="AM11" s="21">
        <f t="shared" si="5"/>
        <v>5</v>
      </c>
      <c r="AN11" s="21" t="str">
        <f t="shared" si="6"/>
        <v>ส</v>
      </c>
      <c r="AO11" s="21">
        <f t="shared" si="7"/>
        <v>3</v>
      </c>
      <c r="AP11" s="21" t="str">
        <f t="shared" si="8"/>
        <v>ป</v>
      </c>
      <c r="AQ11" s="21">
        <f t="shared" si="9"/>
        <v>4</v>
      </c>
      <c r="AR11" s="21" t="str">
        <f t="shared" si="10"/>
        <v>ส</v>
      </c>
      <c r="AS11" s="21">
        <f t="shared" si="11"/>
        <v>9</v>
      </c>
      <c r="AT11" s="12">
        <f t="shared" si="12"/>
        <v>2</v>
      </c>
      <c r="AU11" s="12">
        <f t="shared" si="13"/>
        <v>1</v>
      </c>
      <c r="AV11" s="12">
        <f t="shared" si="14"/>
        <v>2</v>
      </c>
      <c r="AW11" s="12">
        <f t="shared" si="15"/>
        <v>2</v>
      </c>
      <c r="AX11" s="12">
        <f t="shared" si="16"/>
        <v>1</v>
      </c>
      <c r="AY11" s="12">
        <f t="shared" si="17"/>
        <v>1</v>
      </c>
      <c r="AZ11" s="12">
        <f t="shared" si="18"/>
        <v>2</v>
      </c>
      <c r="BA11" s="12">
        <f t="shared" si="19"/>
        <v>2</v>
      </c>
      <c r="BB11" s="12">
        <f t="shared" si="20"/>
        <v>2</v>
      </c>
      <c r="BC11" s="12">
        <f t="shared" si="21"/>
        <v>0</v>
      </c>
      <c r="BD11" s="12">
        <f t="shared" si="22"/>
        <v>0</v>
      </c>
      <c r="BE11" s="12">
        <f t="shared" si="23"/>
        <v>1</v>
      </c>
      <c r="BF11" s="12">
        <f t="shared" si="24"/>
        <v>2</v>
      </c>
      <c r="BG11" s="12">
        <f t="shared" si="25"/>
        <v>1</v>
      </c>
      <c r="BH11" s="12">
        <f t="shared" si="26"/>
        <v>0</v>
      </c>
      <c r="BI11" s="12">
        <f t="shared" si="27"/>
        <v>1</v>
      </c>
      <c r="BJ11" s="12">
        <f t="shared" si="28"/>
        <v>1</v>
      </c>
      <c r="BK11" s="12">
        <f t="shared" si="29"/>
        <v>1</v>
      </c>
      <c r="BL11" s="12">
        <f t="shared" si="30"/>
        <v>1</v>
      </c>
      <c r="BM11" s="12">
        <f t="shared" si="31"/>
        <v>2</v>
      </c>
      <c r="BN11" s="12">
        <f t="shared" si="32"/>
        <v>1</v>
      </c>
      <c r="BO11" s="12">
        <f t="shared" si="33"/>
        <v>0</v>
      </c>
      <c r="BP11" s="12">
        <f t="shared" si="34"/>
        <v>1</v>
      </c>
      <c r="BQ11" s="12">
        <f t="shared" si="35"/>
        <v>2</v>
      </c>
      <c r="BR11" s="12">
        <f t="shared" si="36"/>
        <v>1</v>
      </c>
      <c r="BS11" s="21" t="str">
        <f t="shared" si="37"/>
        <v>ไม่มีจุดแข็ง</v>
      </c>
      <c r="BT11" s="21">
        <f t="shared" si="38"/>
        <v>0</v>
      </c>
      <c r="BU11" s="21" t="str">
        <f t="shared" si="39"/>
        <v>ปกติ</v>
      </c>
    </row>
    <row r="12" spans="1:73" ht="19.5" customHeight="1">
      <c r="A12" s="2">
        <v>10</v>
      </c>
      <c r="B12" s="39" t="str">
        <f>IF(ISBLANK(ข้อมูลนักเรียน!B15)," ",ข้อมูลนักเรียน!B15)</f>
        <v>เด็กชายวรโชติ  รุ่งรัตน์</v>
      </c>
      <c r="C12" s="4">
        <v>1</v>
      </c>
      <c r="D12" s="4">
        <v>0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2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2</v>
      </c>
      <c r="T12" s="4">
        <v>0</v>
      </c>
      <c r="U12" s="4">
        <v>0</v>
      </c>
      <c r="V12" s="4">
        <v>2</v>
      </c>
      <c r="W12" s="4">
        <v>2</v>
      </c>
      <c r="X12" s="4">
        <v>1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21">
        <f t="shared" si="2"/>
        <v>0</v>
      </c>
      <c r="AK12" s="21">
        <f t="shared" si="3"/>
        <v>1</v>
      </c>
      <c r="AL12" s="21" t="str">
        <f t="shared" si="4"/>
        <v>ป</v>
      </c>
      <c r="AM12" s="21">
        <f t="shared" si="5"/>
        <v>3</v>
      </c>
      <c r="AN12" s="21" t="str">
        <f t="shared" si="6"/>
        <v>ป</v>
      </c>
      <c r="AO12" s="21">
        <f t="shared" si="7"/>
        <v>0</v>
      </c>
      <c r="AP12" s="21" t="str">
        <f t="shared" si="8"/>
        <v>ป</v>
      </c>
      <c r="AQ12" s="21">
        <f t="shared" si="9"/>
        <v>1</v>
      </c>
      <c r="AR12" s="21" t="str">
        <f t="shared" si="10"/>
        <v>ป</v>
      </c>
      <c r="AS12" s="21">
        <f t="shared" si="11"/>
        <v>8</v>
      </c>
      <c r="AT12" s="12">
        <f t="shared" si="12"/>
        <v>1</v>
      </c>
      <c r="AU12" s="12">
        <f t="shared" si="13"/>
        <v>0</v>
      </c>
      <c r="AV12" s="12">
        <f t="shared" si="14"/>
        <v>0</v>
      </c>
      <c r="AW12" s="12">
        <f t="shared" si="15"/>
        <v>2</v>
      </c>
      <c r="AX12" s="12">
        <f t="shared" si="16"/>
        <v>0</v>
      </c>
      <c r="AY12" s="12">
        <f t="shared" si="17"/>
        <v>0</v>
      </c>
      <c r="AZ12" s="12">
        <f t="shared" si="18"/>
        <v>2</v>
      </c>
      <c r="BA12" s="12">
        <f t="shared" si="19"/>
        <v>0</v>
      </c>
      <c r="BB12" s="12">
        <f t="shared" si="20"/>
        <v>1</v>
      </c>
      <c r="BC12" s="12">
        <f t="shared" si="21"/>
        <v>0</v>
      </c>
      <c r="BD12" s="12">
        <f t="shared" si="22"/>
        <v>0</v>
      </c>
      <c r="BE12" s="12">
        <f t="shared" si="23"/>
        <v>0</v>
      </c>
      <c r="BF12" s="12">
        <f t="shared" si="24"/>
        <v>0</v>
      </c>
      <c r="BG12" s="12">
        <f t="shared" si="25"/>
        <v>1</v>
      </c>
      <c r="BH12" s="12">
        <f t="shared" si="26"/>
        <v>0</v>
      </c>
      <c r="BI12" s="12">
        <f t="shared" si="27"/>
        <v>1</v>
      </c>
      <c r="BJ12" s="12">
        <f t="shared" si="28"/>
        <v>2</v>
      </c>
      <c r="BK12" s="12">
        <f t="shared" si="29"/>
        <v>0</v>
      </c>
      <c r="BL12" s="12">
        <f t="shared" si="30"/>
        <v>0</v>
      </c>
      <c r="BM12" s="12">
        <f t="shared" si="31"/>
        <v>2</v>
      </c>
      <c r="BN12" s="12">
        <f t="shared" si="32"/>
        <v>0</v>
      </c>
      <c r="BO12" s="12">
        <f t="shared" si="33"/>
        <v>1</v>
      </c>
      <c r="BP12" s="12">
        <f t="shared" si="34"/>
        <v>0</v>
      </c>
      <c r="BQ12" s="12">
        <f t="shared" si="35"/>
        <v>0</v>
      </c>
      <c r="BR12" s="12">
        <f t="shared" si="36"/>
        <v>0</v>
      </c>
      <c r="BS12" s="21" t="str">
        <f t="shared" si="37"/>
        <v>ไม่มีจุดแข็ง</v>
      </c>
      <c r="BT12" s="21">
        <f t="shared" si="38"/>
        <v>0</v>
      </c>
      <c r="BU12" s="21" t="str">
        <f t="shared" si="39"/>
        <v>ปกติ</v>
      </c>
    </row>
    <row r="13" spans="1:73" ht="19.5" customHeight="1">
      <c r="A13" s="2">
        <v>11</v>
      </c>
      <c r="B13" s="39" t="str">
        <f>IF(ISBLANK(ข้อมูลนักเรียน!B16)," ",ข้อมูลนักเรียน!B16)</f>
        <v>เด็กชายศิวดล  ใจป้อม</v>
      </c>
      <c r="C13" s="4">
        <v>2</v>
      </c>
      <c r="D13" s="4">
        <v>0</v>
      </c>
      <c r="E13" s="4">
        <v>0</v>
      </c>
      <c r="F13" s="4">
        <v>2</v>
      </c>
      <c r="G13" s="4">
        <v>0</v>
      </c>
      <c r="H13" s="4">
        <v>1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1</v>
      </c>
      <c r="T13" s="4">
        <v>1</v>
      </c>
      <c r="U13" s="4">
        <v>0</v>
      </c>
      <c r="V13" s="4">
        <v>2</v>
      </c>
      <c r="W13" s="4">
        <v>2</v>
      </c>
      <c r="X13" s="4">
        <v>0</v>
      </c>
      <c r="Y13" s="4">
        <v>1</v>
      </c>
      <c r="Z13" s="4">
        <v>0</v>
      </c>
      <c r="AA13" s="4">
        <v>2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21">
        <f t="shared" si="2"/>
        <v>0</v>
      </c>
      <c r="AK13" s="21">
        <f t="shared" si="3"/>
        <v>1</v>
      </c>
      <c r="AL13" s="21" t="str">
        <f t="shared" si="4"/>
        <v>ป</v>
      </c>
      <c r="AM13" s="21">
        <f t="shared" si="5"/>
        <v>3</v>
      </c>
      <c r="AN13" s="21" t="str">
        <f t="shared" si="6"/>
        <v>ป</v>
      </c>
      <c r="AO13" s="21">
        <f t="shared" si="7"/>
        <v>0</v>
      </c>
      <c r="AP13" s="21" t="str">
        <f t="shared" si="8"/>
        <v>ป</v>
      </c>
      <c r="AQ13" s="21">
        <f t="shared" si="9"/>
        <v>5</v>
      </c>
      <c r="AR13" s="21" t="str">
        <f t="shared" si="10"/>
        <v>ส</v>
      </c>
      <c r="AS13" s="21">
        <f t="shared" si="11"/>
        <v>9</v>
      </c>
      <c r="AT13" s="12">
        <f t="shared" si="12"/>
        <v>2</v>
      </c>
      <c r="AU13" s="12">
        <f t="shared" si="13"/>
        <v>0</v>
      </c>
      <c r="AV13" s="12">
        <f t="shared" si="14"/>
        <v>0</v>
      </c>
      <c r="AW13" s="12">
        <f t="shared" si="15"/>
        <v>2</v>
      </c>
      <c r="AX13" s="12">
        <f t="shared" si="16"/>
        <v>0</v>
      </c>
      <c r="AY13" s="12">
        <f t="shared" si="17"/>
        <v>1</v>
      </c>
      <c r="AZ13" s="12">
        <f t="shared" si="18"/>
        <v>2</v>
      </c>
      <c r="BA13" s="12">
        <f t="shared" si="19"/>
        <v>0</v>
      </c>
      <c r="BB13" s="12">
        <f t="shared" si="20"/>
        <v>2</v>
      </c>
      <c r="BC13" s="12">
        <f t="shared" si="21"/>
        <v>0</v>
      </c>
      <c r="BD13" s="12">
        <f t="shared" si="22"/>
        <v>2</v>
      </c>
      <c r="BE13" s="12">
        <f t="shared" si="23"/>
        <v>0</v>
      </c>
      <c r="BF13" s="12">
        <f t="shared" si="24"/>
        <v>1</v>
      </c>
      <c r="BG13" s="12">
        <f t="shared" si="25"/>
        <v>1</v>
      </c>
      <c r="BH13" s="12">
        <f t="shared" si="26"/>
        <v>0</v>
      </c>
      <c r="BI13" s="12">
        <f t="shared" si="27"/>
        <v>0</v>
      </c>
      <c r="BJ13" s="12">
        <f t="shared" si="28"/>
        <v>1</v>
      </c>
      <c r="BK13" s="12">
        <f t="shared" si="29"/>
        <v>1</v>
      </c>
      <c r="BL13" s="12">
        <f t="shared" si="30"/>
        <v>0</v>
      </c>
      <c r="BM13" s="12">
        <f t="shared" si="31"/>
        <v>2</v>
      </c>
      <c r="BN13" s="12">
        <f t="shared" si="32"/>
        <v>0</v>
      </c>
      <c r="BO13" s="12">
        <f t="shared" si="33"/>
        <v>0</v>
      </c>
      <c r="BP13" s="12">
        <f t="shared" si="34"/>
        <v>1</v>
      </c>
      <c r="BQ13" s="12">
        <f t="shared" si="35"/>
        <v>0</v>
      </c>
      <c r="BR13" s="12">
        <f t="shared" si="36"/>
        <v>0</v>
      </c>
      <c r="BS13" s="21" t="str">
        <f t="shared" si="37"/>
        <v>ไม่มีจุดแข็ง</v>
      </c>
      <c r="BT13" s="21">
        <f t="shared" si="38"/>
        <v>0</v>
      </c>
      <c r="BU13" s="21" t="str">
        <f t="shared" si="39"/>
        <v>ปกติ</v>
      </c>
    </row>
    <row r="14" spans="1:73" ht="19.5" customHeight="1">
      <c r="A14" s="2">
        <v>12</v>
      </c>
      <c r="B14" s="39" t="str">
        <f>IF(ISBLANK(ข้อมูลนักเรียน!B17)," ",ข้อมูลนักเรียน!B17)</f>
        <v>เด็กชายวรพันธ์  ขัดทา</v>
      </c>
      <c r="C14" s="4">
        <v>2</v>
      </c>
      <c r="D14" s="4">
        <v>0</v>
      </c>
      <c r="E14" s="4">
        <v>1</v>
      </c>
      <c r="F14" s="4">
        <v>2</v>
      </c>
      <c r="G14" s="4">
        <v>0</v>
      </c>
      <c r="H14" s="4">
        <v>1</v>
      </c>
      <c r="I14" s="4">
        <v>0</v>
      </c>
      <c r="J14" s="4">
        <v>0</v>
      </c>
      <c r="K14" s="4">
        <v>2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1</v>
      </c>
      <c r="W14" s="4">
        <v>2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21">
        <f t="shared" si="2"/>
        <v>0</v>
      </c>
      <c r="AK14" s="21">
        <f t="shared" si="3"/>
        <v>1</v>
      </c>
      <c r="AL14" s="21" t="str">
        <f t="shared" si="4"/>
        <v>ป</v>
      </c>
      <c r="AM14" s="21">
        <f t="shared" si="5"/>
        <v>2</v>
      </c>
      <c r="AN14" s="21" t="str">
        <f t="shared" si="6"/>
        <v>ป</v>
      </c>
      <c r="AO14" s="21">
        <f t="shared" si="7"/>
        <v>0</v>
      </c>
      <c r="AP14" s="21" t="str">
        <f t="shared" si="8"/>
        <v>ป</v>
      </c>
      <c r="AQ14" s="21">
        <f t="shared" si="9"/>
        <v>4</v>
      </c>
      <c r="AR14" s="21" t="str">
        <f t="shared" si="10"/>
        <v>ส</v>
      </c>
      <c r="AS14" s="21">
        <f t="shared" si="11"/>
        <v>8</v>
      </c>
      <c r="AT14" s="12">
        <f t="shared" si="12"/>
        <v>2</v>
      </c>
      <c r="AU14" s="12">
        <f t="shared" si="13"/>
        <v>0</v>
      </c>
      <c r="AV14" s="12">
        <f t="shared" si="14"/>
        <v>1</v>
      </c>
      <c r="AW14" s="12">
        <f t="shared" si="15"/>
        <v>2</v>
      </c>
      <c r="AX14" s="12">
        <f t="shared" si="16"/>
        <v>0</v>
      </c>
      <c r="AY14" s="12">
        <f t="shared" si="17"/>
        <v>1</v>
      </c>
      <c r="AZ14" s="12">
        <f t="shared" si="18"/>
        <v>2</v>
      </c>
      <c r="BA14" s="12">
        <f t="shared" si="19"/>
        <v>0</v>
      </c>
      <c r="BB14" s="12">
        <f t="shared" si="20"/>
        <v>2</v>
      </c>
      <c r="BC14" s="12">
        <f t="shared" si="21"/>
        <v>0</v>
      </c>
      <c r="BD14" s="12">
        <f t="shared" si="22"/>
        <v>1</v>
      </c>
      <c r="BE14" s="12">
        <f t="shared" si="23"/>
        <v>0</v>
      </c>
      <c r="BF14" s="12">
        <f t="shared" si="24"/>
        <v>0</v>
      </c>
      <c r="BG14" s="12">
        <f t="shared" si="25"/>
        <v>2</v>
      </c>
      <c r="BH14" s="12">
        <f t="shared" si="26"/>
        <v>0</v>
      </c>
      <c r="BI14" s="12">
        <f t="shared" si="27"/>
        <v>0</v>
      </c>
      <c r="BJ14" s="12">
        <f t="shared" si="28"/>
        <v>1</v>
      </c>
      <c r="BK14" s="12">
        <f t="shared" si="29"/>
        <v>0</v>
      </c>
      <c r="BL14" s="12">
        <f t="shared" si="30"/>
        <v>0</v>
      </c>
      <c r="BM14" s="12">
        <f t="shared" si="31"/>
        <v>1</v>
      </c>
      <c r="BN14" s="12">
        <f t="shared" si="32"/>
        <v>0</v>
      </c>
      <c r="BO14" s="12">
        <f t="shared" si="33"/>
        <v>0</v>
      </c>
      <c r="BP14" s="12">
        <f t="shared" si="34"/>
        <v>0</v>
      </c>
      <c r="BQ14" s="12">
        <f t="shared" si="35"/>
        <v>0</v>
      </c>
      <c r="BR14" s="12">
        <f t="shared" si="36"/>
        <v>0</v>
      </c>
      <c r="BS14" s="21" t="str">
        <f t="shared" si="37"/>
        <v>ไม่มีจุดแข็ง</v>
      </c>
      <c r="BT14" s="21">
        <f t="shared" si="38"/>
        <v>0</v>
      </c>
      <c r="BU14" s="21" t="str">
        <f t="shared" si="39"/>
        <v>ปกติ</v>
      </c>
    </row>
    <row r="15" spans="1:73" ht="19.5" customHeight="1">
      <c r="A15" s="2">
        <v>13</v>
      </c>
      <c r="B15" s="39" t="str">
        <f>IF(ISBLANK(ข้อมูลนักเรียน!B18)," ",ข้อมูลนักเรียน!B18)</f>
        <v>เด็กชายพงศ์พิสุทธิ์  ญาณะพันธุ์</v>
      </c>
      <c r="C15" s="4">
        <v>1</v>
      </c>
      <c r="D15" s="4">
        <v>0</v>
      </c>
      <c r="E15" s="4">
        <v>0</v>
      </c>
      <c r="F15" s="4">
        <v>1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2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1</v>
      </c>
      <c r="T15" s="4">
        <v>0</v>
      </c>
      <c r="U15" s="4">
        <v>0</v>
      </c>
      <c r="V15" s="4">
        <v>1</v>
      </c>
      <c r="W15" s="4">
        <v>2</v>
      </c>
      <c r="X15" s="4">
        <v>0</v>
      </c>
      <c r="Y15" s="4">
        <v>1</v>
      </c>
      <c r="Z15" s="4">
        <v>0</v>
      </c>
      <c r="AA15" s="4">
        <v>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21">
        <f t="shared" si="2"/>
        <v>0</v>
      </c>
      <c r="AK15" s="21">
        <f t="shared" si="3"/>
        <v>1</v>
      </c>
      <c r="AL15" s="21" t="str">
        <f t="shared" si="4"/>
        <v>ป</v>
      </c>
      <c r="AM15" s="21">
        <f t="shared" si="5"/>
        <v>2</v>
      </c>
      <c r="AN15" s="21" t="str">
        <f t="shared" si="6"/>
        <v>ป</v>
      </c>
      <c r="AO15" s="21">
        <f t="shared" si="7"/>
        <v>0</v>
      </c>
      <c r="AP15" s="21" t="str">
        <f t="shared" si="8"/>
        <v>ป</v>
      </c>
      <c r="AQ15" s="21">
        <f t="shared" si="9"/>
        <v>3</v>
      </c>
      <c r="AR15" s="21" t="str">
        <f t="shared" si="10"/>
        <v>ป</v>
      </c>
      <c r="AS15" s="21">
        <f t="shared" si="11"/>
        <v>5</v>
      </c>
      <c r="AT15" s="12">
        <f t="shared" si="12"/>
        <v>1</v>
      </c>
      <c r="AU15" s="12">
        <f t="shared" si="13"/>
        <v>0</v>
      </c>
      <c r="AV15" s="12">
        <f t="shared" si="14"/>
        <v>0</v>
      </c>
      <c r="AW15" s="12">
        <f t="shared" si="15"/>
        <v>1</v>
      </c>
      <c r="AX15" s="12">
        <f t="shared" si="16"/>
        <v>1</v>
      </c>
      <c r="AY15" s="12">
        <f t="shared" si="17"/>
        <v>0</v>
      </c>
      <c r="AZ15" s="12">
        <f t="shared" si="18"/>
        <v>1</v>
      </c>
      <c r="BA15" s="12">
        <f t="shared" si="19"/>
        <v>0</v>
      </c>
      <c r="BB15" s="12">
        <f t="shared" si="20"/>
        <v>1</v>
      </c>
      <c r="BC15" s="12">
        <f t="shared" si="21"/>
        <v>0</v>
      </c>
      <c r="BD15" s="12">
        <f t="shared" si="22"/>
        <v>0</v>
      </c>
      <c r="BE15" s="12">
        <f t="shared" si="23"/>
        <v>0</v>
      </c>
      <c r="BF15" s="12">
        <f t="shared" si="24"/>
        <v>0</v>
      </c>
      <c r="BG15" s="12">
        <f t="shared" si="25"/>
        <v>2</v>
      </c>
      <c r="BH15" s="12">
        <f t="shared" si="26"/>
        <v>0</v>
      </c>
      <c r="BI15" s="12">
        <f t="shared" si="27"/>
        <v>1</v>
      </c>
      <c r="BJ15" s="12">
        <f t="shared" si="28"/>
        <v>1</v>
      </c>
      <c r="BK15" s="12">
        <f t="shared" si="29"/>
        <v>0</v>
      </c>
      <c r="BL15" s="12">
        <f t="shared" si="30"/>
        <v>0</v>
      </c>
      <c r="BM15" s="12">
        <f t="shared" si="31"/>
        <v>1</v>
      </c>
      <c r="BN15" s="12">
        <f t="shared" si="32"/>
        <v>0</v>
      </c>
      <c r="BO15" s="12">
        <f t="shared" si="33"/>
        <v>0</v>
      </c>
      <c r="BP15" s="12">
        <f t="shared" si="34"/>
        <v>1</v>
      </c>
      <c r="BQ15" s="12">
        <f t="shared" si="35"/>
        <v>0</v>
      </c>
      <c r="BR15" s="12">
        <f t="shared" si="36"/>
        <v>0</v>
      </c>
      <c r="BS15" s="21" t="str">
        <f t="shared" si="37"/>
        <v>ไม่มีจุดแข็ง</v>
      </c>
      <c r="BT15" s="21">
        <f t="shared" si="38"/>
        <v>0</v>
      </c>
      <c r="BU15" s="21" t="str">
        <f t="shared" si="39"/>
        <v>ปกติ</v>
      </c>
    </row>
    <row r="16" spans="1:73" ht="19.5" customHeight="1">
      <c r="A16" s="2">
        <v>14</v>
      </c>
      <c r="B16" s="39" t="str">
        <f>IF(ISBLANK(ข้อมูลนักเรียน!B19)," ",ข้อมูลนักเรียน!B19)</f>
        <v>เด็กชายศิริกร  เรืองทอง</v>
      </c>
      <c r="C16" s="4">
        <v>1</v>
      </c>
      <c r="D16" s="4">
        <v>1</v>
      </c>
      <c r="E16" s="4">
        <v>1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1</v>
      </c>
      <c r="M16" s="4">
        <v>1</v>
      </c>
      <c r="N16" s="4">
        <v>1</v>
      </c>
      <c r="O16" s="4">
        <v>0</v>
      </c>
      <c r="P16" s="4">
        <v>0</v>
      </c>
      <c r="Q16" s="4">
        <v>1</v>
      </c>
      <c r="R16" s="4">
        <v>1</v>
      </c>
      <c r="S16" s="4">
        <v>1</v>
      </c>
      <c r="T16" s="4">
        <v>1</v>
      </c>
      <c r="U16" s="4">
        <v>0</v>
      </c>
      <c r="V16" s="4">
        <v>1</v>
      </c>
      <c r="W16" s="4">
        <v>1</v>
      </c>
      <c r="X16" s="4">
        <v>1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21">
        <f t="shared" si="2"/>
        <v>0</v>
      </c>
      <c r="AK16" s="21">
        <f t="shared" si="3"/>
        <v>3</v>
      </c>
      <c r="AL16" s="21" t="str">
        <f t="shared" si="4"/>
        <v>ป</v>
      </c>
      <c r="AM16" s="21">
        <f t="shared" si="5"/>
        <v>5</v>
      </c>
      <c r="AN16" s="21" t="str">
        <f t="shared" si="6"/>
        <v>ส</v>
      </c>
      <c r="AO16" s="21">
        <f t="shared" si="7"/>
        <v>5</v>
      </c>
      <c r="AP16" s="21" t="str">
        <f t="shared" si="8"/>
        <v>ป</v>
      </c>
      <c r="AQ16" s="21">
        <f t="shared" si="9"/>
        <v>5</v>
      </c>
      <c r="AR16" s="21" t="str">
        <f t="shared" si="10"/>
        <v>ส</v>
      </c>
      <c r="AS16" s="21">
        <f t="shared" si="11"/>
        <v>3</v>
      </c>
      <c r="AT16" s="12">
        <f t="shared" si="12"/>
        <v>1</v>
      </c>
      <c r="AU16" s="12">
        <f t="shared" si="13"/>
        <v>1</v>
      </c>
      <c r="AV16" s="12">
        <f t="shared" si="14"/>
        <v>1</v>
      </c>
      <c r="AW16" s="12">
        <f t="shared" si="15"/>
        <v>0</v>
      </c>
      <c r="AX16" s="12">
        <f t="shared" si="16"/>
        <v>1</v>
      </c>
      <c r="AY16" s="12">
        <f t="shared" si="17"/>
        <v>1</v>
      </c>
      <c r="AZ16" s="12">
        <f t="shared" si="18"/>
        <v>1</v>
      </c>
      <c r="BA16" s="12">
        <f t="shared" si="19"/>
        <v>1</v>
      </c>
      <c r="BB16" s="12">
        <f t="shared" si="20"/>
        <v>0</v>
      </c>
      <c r="BC16" s="12">
        <f t="shared" si="21"/>
        <v>1</v>
      </c>
      <c r="BD16" s="12">
        <f t="shared" si="22"/>
        <v>1</v>
      </c>
      <c r="BE16" s="12">
        <f t="shared" si="23"/>
        <v>1</v>
      </c>
      <c r="BF16" s="12">
        <f t="shared" si="24"/>
        <v>0</v>
      </c>
      <c r="BG16" s="12">
        <f t="shared" si="25"/>
        <v>2</v>
      </c>
      <c r="BH16" s="12">
        <f t="shared" si="26"/>
        <v>1</v>
      </c>
      <c r="BI16" s="12">
        <f t="shared" si="27"/>
        <v>1</v>
      </c>
      <c r="BJ16" s="12">
        <f t="shared" si="28"/>
        <v>1</v>
      </c>
      <c r="BK16" s="12">
        <f t="shared" si="29"/>
        <v>1</v>
      </c>
      <c r="BL16" s="12">
        <f t="shared" si="30"/>
        <v>0</v>
      </c>
      <c r="BM16" s="12">
        <f t="shared" si="31"/>
        <v>1</v>
      </c>
      <c r="BN16" s="12">
        <f t="shared" si="32"/>
        <v>1</v>
      </c>
      <c r="BO16" s="12">
        <f t="shared" si="33"/>
        <v>1</v>
      </c>
      <c r="BP16" s="12">
        <f t="shared" si="34"/>
        <v>1</v>
      </c>
      <c r="BQ16" s="12">
        <f t="shared" si="35"/>
        <v>0</v>
      </c>
      <c r="BR16" s="12">
        <f t="shared" si="36"/>
        <v>1</v>
      </c>
      <c r="BS16" s="21" t="str">
        <f t="shared" si="37"/>
        <v>ไม่มีจุดแข็ง</v>
      </c>
      <c r="BT16" s="21">
        <f t="shared" si="38"/>
        <v>0</v>
      </c>
      <c r="BU16" s="21" t="str">
        <f t="shared" si="39"/>
        <v>ปกติ</v>
      </c>
    </row>
    <row r="17" spans="1:73" ht="19.5" customHeight="1">
      <c r="A17" s="2">
        <v>15</v>
      </c>
      <c r="B17" s="39" t="str">
        <f>IF(ISBLANK(ข้อมูลนักเรียน!B20)," ",ข้อมูลนักเรียน!B20)</f>
        <v>เด็กชายดนัยพล  ใจพูล</v>
      </c>
      <c r="C17" s="4">
        <v>1</v>
      </c>
      <c r="D17" s="4">
        <v>1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  <c r="L17" s="4">
        <v>1</v>
      </c>
      <c r="M17" s="4">
        <v>0</v>
      </c>
      <c r="N17" s="4">
        <v>0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T17" s="4">
        <v>1</v>
      </c>
      <c r="U17" s="4">
        <v>2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21">
        <f t="shared" si="2"/>
        <v>0</v>
      </c>
      <c r="AK17" s="21">
        <f t="shared" si="3"/>
        <v>5</v>
      </c>
      <c r="AL17" s="21" t="str">
        <f t="shared" si="4"/>
        <v>ป</v>
      </c>
      <c r="AM17" s="21">
        <f t="shared" si="5"/>
        <v>4</v>
      </c>
      <c r="AN17" s="21" t="str">
        <f t="shared" si="6"/>
        <v>ป</v>
      </c>
      <c r="AO17" s="21">
        <f t="shared" si="7"/>
        <v>5</v>
      </c>
      <c r="AP17" s="21" t="str">
        <f t="shared" si="8"/>
        <v>ป</v>
      </c>
      <c r="AQ17" s="21">
        <f t="shared" si="9"/>
        <v>7</v>
      </c>
      <c r="AR17" s="21" t="str">
        <f t="shared" si="10"/>
        <v>ส</v>
      </c>
      <c r="AS17" s="21">
        <f t="shared" si="11"/>
        <v>4</v>
      </c>
      <c r="AT17" s="12">
        <f t="shared" si="12"/>
        <v>1</v>
      </c>
      <c r="AU17" s="12">
        <f t="shared" si="13"/>
        <v>1</v>
      </c>
      <c r="AV17" s="12">
        <f t="shared" si="14"/>
        <v>1</v>
      </c>
      <c r="AW17" s="12">
        <f t="shared" si="15"/>
        <v>0</v>
      </c>
      <c r="AX17" s="12">
        <f t="shared" si="16"/>
        <v>0</v>
      </c>
      <c r="AY17" s="12">
        <f t="shared" si="17"/>
        <v>1</v>
      </c>
      <c r="AZ17" s="12">
        <f t="shared" si="18"/>
        <v>2</v>
      </c>
      <c r="BA17" s="12">
        <f t="shared" si="19"/>
        <v>0</v>
      </c>
      <c r="BB17" s="12">
        <f t="shared" si="20"/>
        <v>1</v>
      </c>
      <c r="BC17" s="12">
        <f t="shared" si="21"/>
        <v>1</v>
      </c>
      <c r="BD17" s="12">
        <f t="shared" si="22"/>
        <v>2</v>
      </c>
      <c r="BE17" s="12">
        <f t="shared" si="23"/>
        <v>0</v>
      </c>
      <c r="BF17" s="12">
        <f t="shared" si="24"/>
        <v>1</v>
      </c>
      <c r="BG17" s="12">
        <f t="shared" si="25"/>
        <v>1</v>
      </c>
      <c r="BH17" s="12">
        <f t="shared" si="26"/>
        <v>1</v>
      </c>
      <c r="BI17" s="12">
        <f t="shared" si="27"/>
        <v>2</v>
      </c>
      <c r="BJ17" s="12">
        <f t="shared" si="28"/>
        <v>1</v>
      </c>
      <c r="BK17" s="12">
        <f t="shared" si="29"/>
        <v>1</v>
      </c>
      <c r="BL17" s="12">
        <f t="shared" si="30"/>
        <v>2</v>
      </c>
      <c r="BM17" s="12">
        <f t="shared" si="31"/>
        <v>1</v>
      </c>
      <c r="BN17" s="12">
        <f t="shared" si="32"/>
        <v>1</v>
      </c>
      <c r="BO17" s="12">
        <f t="shared" si="33"/>
        <v>1</v>
      </c>
      <c r="BP17" s="12">
        <f t="shared" si="34"/>
        <v>1</v>
      </c>
      <c r="BQ17" s="12">
        <f t="shared" si="35"/>
        <v>1</v>
      </c>
      <c r="BR17" s="12">
        <f t="shared" si="36"/>
        <v>1</v>
      </c>
      <c r="BS17" s="21" t="str">
        <f t="shared" si="37"/>
        <v>ไม่มีจุดแข็ง</v>
      </c>
      <c r="BT17" s="21">
        <f t="shared" si="38"/>
        <v>0</v>
      </c>
      <c r="BU17" s="21" t="str">
        <f t="shared" si="39"/>
        <v>ปกติ</v>
      </c>
    </row>
    <row r="18" spans="1:73" ht="19.5" customHeight="1">
      <c r="A18" s="2">
        <v>16</v>
      </c>
      <c r="B18" s="39" t="str">
        <f>IF(ISBLANK(ข้อมูลนักเรียน!B21)," ",ข้อมูลนักเรียน!B21)</f>
        <v>เด็กหญิงกานต์ธิดา  ศรีวิชัย</v>
      </c>
      <c r="C18" s="4">
        <v>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1</v>
      </c>
      <c r="W18" s="4">
        <v>0</v>
      </c>
      <c r="X18" s="4">
        <v>0</v>
      </c>
      <c r="Y18" s="4">
        <v>1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21">
        <f t="shared" si="2"/>
        <v>0</v>
      </c>
      <c r="AK18" s="21">
        <f t="shared" si="3"/>
        <v>2</v>
      </c>
      <c r="AL18" s="21" t="str">
        <f t="shared" si="4"/>
        <v>ป</v>
      </c>
      <c r="AM18" s="21">
        <f t="shared" si="5"/>
        <v>3</v>
      </c>
      <c r="AN18" s="21" t="str">
        <f t="shared" si="6"/>
        <v>ป</v>
      </c>
      <c r="AO18" s="21">
        <f t="shared" si="7"/>
        <v>5</v>
      </c>
      <c r="AP18" s="21" t="str">
        <f t="shared" si="8"/>
        <v>ป</v>
      </c>
      <c r="AQ18" s="21">
        <f t="shared" si="9"/>
        <v>5</v>
      </c>
      <c r="AR18" s="21" t="str">
        <f t="shared" si="10"/>
        <v>ส</v>
      </c>
      <c r="AS18" s="21">
        <f t="shared" si="11"/>
        <v>5</v>
      </c>
      <c r="AT18" s="12">
        <f t="shared" si="12"/>
        <v>2</v>
      </c>
      <c r="AU18" s="12">
        <f t="shared" si="13"/>
        <v>0</v>
      </c>
      <c r="AV18" s="12">
        <f t="shared" si="14"/>
        <v>0</v>
      </c>
      <c r="AW18" s="12">
        <f t="shared" si="15"/>
        <v>0</v>
      </c>
      <c r="AX18" s="12">
        <f t="shared" si="16"/>
        <v>0</v>
      </c>
      <c r="AY18" s="12">
        <f t="shared" si="17"/>
        <v>0</v>
      </c>
      <c r="AZ18" s="12">
        <f t="shared" si="18"/>
        <v>2</v>
      </c>
      <c r="BA18" s="12">
        <f t="shared" si="19"/>
        <v>1</v>
      </c>
      <c r="BB18" s="12">
        <f t="shared" si="20"/>
        <v>1</v>
      </c>
      <c r="BC18" s="12">
        <f t="shared" si="21"/>
        <v>1</v>
      </c>
      <c r="BD18" s="12">
        <f t="shared" si="22"/>
        <v>1</v>
      </c>
      <c r="BE18" s="12">
        <f t="shared" si="23"/>
        <v>1</v>
      </c>
      <c r="BF18" s="12">
        <f t="shared" si="24"/>
        <v>0</v>
      </c>
      <c r="BG18" s="12">
        <f t="shared" si="25"/>
        <v>2</v>
      </c>
      <c r="BH18" s="12">
        <f t="shared" si="26"/>
        <v>1</v>
      </c>
      <c r="BI18" s="12">
        <f t="shared" si="27"/>
        <v>0</v>
      </c>
      <c r="BJ18" s="12">
        <f t="shared" si="28"/>
        <v>1</v>
      </c>
      <c r="BK18" s="12">
        <f t="shared" si="29"/>
        <v>0</v>
      </c>
      <c r="BL18" s="12">
        <f t="shared" si="30"/>
        <v>1</v>
      </c>
      <c r="BM18" s="12">
        <f t="shared" si="31"/>
        <v>1</v>
      </c>
      <c r="BN18" s="12">
        <f t="shared" si="32"/>
        <v>2</v>
      </c>
      <c r="BO18" s="12">
        <f t="shared" si="33"/>
        <v>0</v>
      </c>
      <c r="BP18" s="12">
        <f t="shared" si="34"/>
        <v>1</v>
      </c>
      <c r="BQ18" s="12">
        <f t="shared" si="35"/>
        <v>1</v>
      </c>
      <c r="BR18" s="12">
        <f t="shared" si="36"/>
        <v>1</v>
      </c>
      <c r="BS18" s="21" t="str">
        <f t="shared" si="37"/>
        <v>ไม่มีจุดแข็ง</v>
      </c>
      <c r="BT18" s="21">
        <f t="shared" si="38"/>
        <v>0</v>
      </c>
      <c r="BU18" s="21" t="str">
        <f t="shared" si="39"/>
        <v>ปกติ</v>
      </c>
    </row>
    <row r="19" spans="1:73" ht="19.5" customHeight="1">
      <c r="A19" s="2">
        <v>17</v>
      </c>
      <c r="B19" s="39" t="str">
        <f>IF(ISBLANK(ข้อมูลนักเรียน!B22)," ",ข้อมูลนักเรียน!B22)</f>
        <v>เด็กหญิงคุนธสินี  ขุมเงิน</v>
      </c>
      <c r="C19" s="4">
        <v>2</v>
      </c>
      <c r="D19" s="4">
        <v>0</v>
      </c>
      <c r="E19" s="4">
        <v>0</v>
      </c>
      <c r="F19" s="4">
        <v>2</v>
      </c>
      <c r="G19" s="4">
        <v>0</v>
      </c>
      <c r="H19" s="4">
        <v>0</v>
      </c>
      <c r="I19" s="4">
        <v>1</v>
      </c>
      <c r="J19" s="4">
        <v>0</v>
      </c>
      <c r="K19" s="4">
        <v>2</v>
      </c>
      <c r="L19" s="4">
        <v>0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2</v>
      </c>
      <c r="T19" s="4">
        <v>0</v>
      </c>
      <c r="U19" s="4">
        <v>0</v>
      </c>
      <c r="V19" s="4">
        <v>2</v>
      </c>
      <c r="W19" s="4">
        <v>1</v>
      </c>
      <c r="X19" s="4">
        <v>0</v>
      </c>
      <c r="Y19" s="4">
        <v>1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21">
        <f t="shared" si="2"/>
        <v>0</v>
      </c>
      <c r="AK19" s="21">
        <f t="shared" si="3"/>
        <v>0</v>
      </c>
      <c r="AL19" s="21" t="str">
        <f t="shared" si="4"/>
        <v>ป</v>
      </c>
      <c r="AM19" s="21">
        <f t="shared" si="5"/>
        <v>1</v>
      </c>
      <c r="AN19" s="21" t="str">
        <f t="shared" si="6"/>
        <v>ป</v>
      </c>
      <c r="AO19" s="21">
        <f t="shared" si="7"/>
        <v>1</v>
      </c>
      <c r="AP19" s="21" t="str">
        <f t="shared" si="8"/>
        <v>ป</v>
      </c>
      <c r="AQ19" s="21">
        <f t="shared" si="9"/>
        <v>3</v>
      </c>
      <c r="AR19" s="21" t="str">
        <f t="shared" si="10"/>
        <v>ป</v>
      </c>
      <c r="AS19" s="21">
        <f t="shared" si="11"/>
        <v>10</v>
      </c>
      <c r="AT19" s="12">
        <f t="shared" si="12"/>
        <v>2</v>
      </c>
      <c r="AU19" s="12">
        <f t="shared" si="13"/>
        <v>0</v>
      </c>
      <c r="AV19" s="12">
        <f t="shared" si="14"/>
        <v>0</v>
      </c>
      <c r="AW19" s="12">
        <f t="shared" si="15"/>
        <v>2</v>
      </c>
      <c r="AX19" s="12">
        <f t="shared" si="16"/>
        <v>0</v>
      </c>
      <c r="AY19" s="12">
        <f t="shared" si="17"/>
        <v>0</v>
      </c>
      <c r="AZ19" s="12">
        <f t="shared" si="18"/>
        <v>1</v>
      </c>
      <c r="BA19" s="12">
        <f t="shared" si="19"/>
        <v>0</v>
      </c>
      <c r="BB19" s="12">
        <f t="shared" si="20"/>
        <v>2</v>
      </c>
      <c r="BC19" s="12">
        <f t="shared" si="21"/>
        <v>0</v>
      </c>
      <c r="BD19" s="12">
        <f t="shared" si="22"/>
        <v>0</v>
      </c>
      <c r="BE19" s="12">
        <f t="shared" si="23"/>
        <v>0</v>
      </c>
      <c r="BF19" s="12">
        <f t="shared" si="24"/>
        <v>0</v>
      </c>
      <c r="BG19" s="12">
        <f t="shared" si="25"/>
        <v>2</v>
      </c>
      <c r="BH19" s="12">
        <f t="shared" si="26"/>
        <v>0</v>
      </c>
      <c r="BI19" s="12">
        <f t="shared" si="27"/>
        <v>0</v>
      </c>
      <c r="BJ19" s="12">
        <f t="shared" si="28"/>
        <v>2</v>
      </c>
      <c r="BK19" s="12">
        <f t="shared" si="29"/>
        <v>0</v>
      </c>
      <c r="BL19" s="12">
        <f t="shared" si="30"/>
        <v>0</v>
      </c>
      <c r="BM19" s="12">
        <f t="shared" si="31"/>
        <v>2</v>
      </c>
      <c r="BN19" s="12">
        <f t="shared" si="32"/>
        <v>1</v>
      </c>
      <c r="BO19" s="12">
        <f t="shared" si="33"/>
        <v>0</v>
      </c>
      <c r="BP19" s="12">
        <f t="shared" si="34"/>
        <v>1</v>
      </c>
      <c r="BQ19" s="12">
        <f t="shared" si="35"/>
        <v>0</v>
      </c>
      <c r="BR19" s="12">
        <f t="shared" si="36"/>
        <v>0</v>
      </c>
      <c r="BS19" s="21" t="str">
        <f t="shared" si="37"/>
        <v>ไม่มีจุดแข็ง</v>
      </c>
      <c r="BT19" s="21">
        <f t="shared" si="38"/>
        <v>0</v>
      </c>
      <c r="BU19" s="21" t="str">
        <f t="shared" si="39"/>
        <v>ปกติ</v>
      </c>
    </row>
    <row r="20" spans="1:73" ht="19.5" customHeight="1">
      <c r="A20" s="2">
        <v>18</v>
      </c>
      <c r="B20" s="39" t="str">
        <f>IF(ISBLANK(ข้อมูลนักเรียน!B23)," ",ข้อมูลนักเรียน!B23)</f>
        <v>เด็กหญิงจ๋ามเปา  ลุงยะ</v>
      </c>
      <c r="C20" s="4">
        <v>1</v>
      </c>
      <c r="D20" s="4">
        <v>1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2</v>
      </c>
      <c r="W20" s="4">
        <v>1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21">
        <f t="shared" si="2"/>
        <v>0</v>
      </c>
      <c r="AK20" s="21">
        <f t="shared" si="3"/>
        <v>1</v>
      </c>
      <c r="AL20" s="21" t="str">
        <f t="shared" si="4"/>
        <v>ป</v>
      </c>
      <c r="AM20" s="21">
        <f t="shared" si="5"/>
        <v>2</v>
      </c>
      <c r="AN20" s="21" t="str">
        <f t="shared" si="6"/>
        <v>ป</v>
      </c>
      <c r="AO20" s="21">
        <f t="shared" si="7"/>
        <v>3</v>
      </c>
      <c r="AP20" s="21" t="str">
        <f t="shared" si="8"/>
        <v>ป</v>
      </c>
      <c r="AQ20" s="21">
        <f t="shared" si="9"/>
        <v>5</v>
      </c>
      <c r="AR20" s="21" t="str">
        <f t="shared" si="10"/>
        <v>ส</v>
      </c>
      <c r="AS20" s="21">
        <f t="shared" si="11"/>
        <v>7</v>
      </c>
      <c r="AT20" s="12">
        <f t="shared" si="12"/>
        <v>1</v>
      </c>
      <c r="AU20" s="12">
        <f t="shared" si="13"/>
        <v>1</v>
      </c>
      <c r="AV20" s="12">
        <f t="shared" si="14"/>
        <v>0</v>
      </c>
      <c r="AW20" s="12">
        <f t="shared" si="15"/>
        <v>2</v>
      </c>
      <c r="AX20" s="12">
        <f t="shared" si="16"/>
        <v>0</v>
      </c>
      <c r="AY20" s="12">
        <f t="shared" si="17"/>
        <v>0</v>
      </c>
      <c r="AZ20" s="12">
        <f t="shared" si="18"/>
        <v>2</v>
      </c>
      <c r="BA20" s="12">
        <f t="shared" si="19"/>
        <v>0</v>
      </c>
      <c r="BB20" s="12">
        <f t="shared" si="20"/>
        <v>1</v>
      </c>
      <c r="BC20" s="12">
        <f t="shared" si="21"/>
        <v>0</v>
      </c>
      <c r="BD20" s="12">
        <f t="shared" si="22"/>
        <v>2</v>
      </c>
      <c r="BE20" s="12">
        <f t="shared" si="23"/>
        <v>0</v>
      </c>
      <c r="BF20" s="12">
        <f t="shared" si="24"/>
        <v>0</v>
      </c>
      <c r="BG20" s="12">
        <f t="shared" si="25"/>
        <v>2</v>
      </c>
      <c r="BH20" s="12">
        <f t="shared" si="26"/>
        <v>0</v>
      </c>
      <c r="BI20" s="12">
        <f t="shared" si="27"/>
        <v>1</v>
      </c>
      <c r="BJ20" s="12">
        <f t="shared" si="28"/>
        <v>1</v>
      </c>
      <c r="BK20" s="12">
        <f t="shared" si="29"/>
        <v>0</v>
      </c>
      <c r="BL20" s="12">
        <f t="shared" si="30"/>
        <v>0</v>
      </c>
      <c r="BM20" s="12">
        <f t="shared" si="31"/>
        <v>2</v>
      </c>
      <c r="BN20" s="12">
        <f t="shared" si="32"/>
        <v>1</v>
      </c>
      <c r="BO20" s="12">
        <f t="shared" si="33"/>
        <v>0</v>
      </c>
      <c r="BP20" s="12">
        <f t="shared" si="34"/>
        <v>1</v>
      </c>
      <c r="BQ20" s="12">
        <f t="shared" si="35"/>
        <v>0</v>
      </c>
      <c r="BR20" s="12">
        <f t="shared" si="36"/>
        <v>1</v>
      </c>
      <c r="BS20" s="21" t="str">
        <f t="shared" si="37"/>
        <v>ไม่มีจุดแข็ง</v>
      </c>
      <c r="BT20" s="21">
        <f t="shared" si="38"/>
        <v>0</v>
      </c>
      <c r="BU20" s="21" t="str">
        <f t="shared" si="39"/>
        <v>ปกติ</v>
      </c>
    </row>
    <row r="21" spans="1:73" ht="19.5" customHeight="1">
      <c r="A21" s="2">
        <v>19</v>
      </c>
      <c r="B21" s="39" t="str">
        <f>IF(ISBLANK(ข้อมูลนักเรียน!B24)," ",ข้อมูลนักเรียน!B24)</f>
        <v>เด็กหญิงชนัญธิดา  ใจสัตย์</v>
      </c>
      <c r="C21" s="4">
        <v>2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2</v>
      </c>
      <c r="L21" s="4">
        <v>0</v>
      </c>
      <c r="M21" s="4">
        <v>2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1</v>
      </c>
      <c r="W21" s="4">
        <v>2</v>
      </c>
      <c r="X21" s="4">
        <v>0</v>
      </c>
      <c r="Y21" s="4">
        <v>1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21">
        <f t="shared" si="2"/>
        <v>0</v>
      </c>
      <c r="AK21" s="21">
        <f t="shared" si="3"/>
        <v>0</v>
      </c>
      <c r="AL21" s="21" t="str">
        <f t="shared" si="4"/>
        <v>ป</v>
      </c>
      <c r="AM21" s="21">
        <f t="shared" si="5"/>
        <v>3</v>
      </c>
      <c r="AN21" s="21" t="str">
        <f t="shared" si="6"/>
        <v>ป</v>
      </c>
      <c r="AO21" s="21">
        <f t="shared" si="7"/>
        <v>0</v>
      </c>
      <c r="AP21" s="21" t="str">
        <f t="shared" si="8"/>
        <v>ป</v>
      </c>
      <c r="AQ21" s="21">
        <f t="shared" si="9"/>
        <v>3</v>
      </c>
      <c r="AR21" s="21" t="str">
        <f t="shared" si="10"/>
        <v>ป</v>
      </c>
      <c r="AS21" s="21">
        <f t="shared" si="11"/>
        <v>7</v>
      </c>
      <c r="AT21" s="12">
        <f t="shared" si="12"/>
        <v>2</v>
      </c>
      <c r="AU21" s="12">
        <f t="shared" si="13"/>
        <v>0</v>
      </c>
      <c r="AV21" s="12">
        <f t="shared" si="14"/>
        <v>0</v>
      </c>
      <c r="AW21" s="12">
        <f t="shared" si="15"/>
        <v>1</v>
      </c>
      <c r="AX21" s="12">
        <f t="shared" si="16"/>
        <v>0</v>
      </c>
      <c r="AY21" s="12">
        <f t="shared" si="17"/>
        <v>0</v>
      </c>
      <c r="AZ21" s="12">
        <f t="shared" si="18"/>
        <v>2</v>
      </c>
      <c r="BA21" s="12">
        <f t="shared" si="19"/>
        <v>0</v>
      </c>
      <c r="BB21" s="12">
        <f t="shared" si="20"/>
        <v>2</v>
      </c>
      <c r="BC21" s="12">
        <f t="shared" si="21"/>
        <v>0</v>
      </c>
      <c r="BD21" s="12">
        <f t="shared" si="22"/>
        <v>0</v>
      </c>
      <c r="BE21" s="12">
        <f t="shared" si="23"/>
        <v>1</v>
      </c>
      <c r="BF21" s="12">
        <f t="shared" si="24"/>
        <v>0</v>
      </c>
      <c r="BG21" s="12">
        <f t="shared" si="25"/>
        <v>2</v>
      </c>
      <c r="BH21" s="12">
        <f t="shared" si="26"/>
        <v>0</v>
      </c>
      <c r="BI21" s="12">
        <f t="shared" si="27"/>
        <v>0</v>
      </c>
      <c r="BJ21" s="12">
        <f t="shared" si="28"/>
        <v>1</v>
      </c>
      <c r="BK21" s="12">
        <f t="shared" si="29"/>
        <v>0</v>
      </c>
      <c r="BL21" s="12">
        <f t="shared" si="30"/>
        <v>0</v>
      </c>
      <c r="BM21" s="12">
        <f t="shared" si="31"/>
        <v>1</v>
      </c>
      <c r="BN21" s="12">
        <f t="shared" si="32"/>
        <v>0</v>
      </c>
      <c r="BO21" s="12">
        <f t="shared" si="33"/>
        <v>0</v>
      </c>
      <c r="BP21" s="12">
        <f t="shared" si="34"/>
        <v>1</v>
      </c>
      <c r="BQ21" s="12">
        <f t="shared" si="35"/>
        <v>0</v>
      </c>
      <c r="BR21" s="12">
        <f t="shared" si="36"/>
        <v>0</v>
      </c>
      <c r="BS21" s="21" t="str">
        <f t="shared" si="37"/>
        <v>ไม่มีจุดแข็ง</v>
      </c>
      <c r="BT21" s="21">
        <f t="shared" si="38"/>
        <v>0</v>
      </c>
      <c r="BU21" s="21" t="str">
        <f t="shared" si="39"/>
        <v>ปกติ</v>
      </c>
    </row>
    <row r="22" spans="1:73" ht="19.5" customHeight="1">
      <c r="A22" s="2">
        <v>20</v>
      </c>
      <c r="B22" s="39" t="str">
        <f>IF(ISBLANK(ข้อมูลนักเรียน!B25)," ",ข้อมูลนักเรียน!B25)</f>
        <v>เด็กหญิงธิดารัตน์  วินันท์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2</v>
      </c>
      <c r="K22" s="4">
        <v>1</v>
      </c>
      <c r="L22" s="4">
        <v>0</v>
      </c>
      <c r="M22" s="4">
        <v>2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21">
        <f t="shared" si="2"/>
        <v>0</v>
      </c>
      <c r="AK22" s="21">
        <f t="shared" si="3"/>
        <v>3</v>
      </c>
      <c r="AL22" s="21" t="str">
        <f t="shared" si="4"/>
        <v>ป</v>
      </c>
      <c r="AM22" s="21">
        <f t="shared" si="5"/>
        <v>1</v>
      </c>
      <c r="AN22" s="21" t="str">
        <f t="shared" si="6"/>
        <v>ป</v>
      </c>
      <c r="AO22" s="21">
        <f t="shared" si="7"/>
        <v>1</v>
      </c>
      <c r="AP22" s="21" t="str">
        <f t="shared" si="8"/>
        <v>ป</v>
      </c>
      <c r="AQ22" s="21">
        <f t="shared" si="9"/>
        <v>2</v>
      </c>
      <c r="AR22" s="21" t="str">
        <f t="shared" si="10"/>
        <v>ป</v>
      </c>
      <c r="AS22" s="21">
        <f t="shared" si="11"/>
        <v>5</v>
      </c>
      <c r="AT22" s="12">
        <f t="shared" si="12"/>
        <v>1</v>
      </c>
      <c r="AU22" s="12">
        <f t="shared" si="13"/>
        <v>0</v>
      </c>
      <c r="AV22" s="12">
        <f t="shared" si="14"/>
        <v>0</v>
      </c>
      <c r="AW22" s="12">
        <f t="shared" si="15"/>
        <v>1</v>
      </c>
      <c r="AX22" s="12">
        <f t="shared" si="16"/>
        <v>0</v>
      </c>
      <c r="AY22" s="12">
        <f t="shared" si="17"/>
        <v>0</v>
      </c>
      <c r="AZ22" s="12">
        <f t="shared" si="18"/>
        <v>1</v>
      </c>
      <c r="BA22" s="12">
        <f t="shared" si="19"/>
        <v>2</v>
      </c>
      <c r="BB22" s="12">
        <f t="shared" si="20"/>
        <v>1</v>
      </c>
      <c r="BC22" s="12">
        <f t="shared" si="21"/>
        <v>0</v>
      </c>
      <c r="BD22" s="12">
        <f t="shared" si="22"/>
        <v>0</v>
      </c>
      <c r="BE22" s="12">
        <f t="shared" si="23"/>
        <v>0</v>
      </c>
      <c r="BF22" s="12">
        <f t="shared" si="24"/>
        <v>0</v>
      </c>
      <c r="BG22" s="12">
        <f t="shared" si="25"/>
        <v>2</v>
      </c>
      <c r="BH22" s="12">
        <f t="shared" si="26"/>
        <v>0</v>
      </c>
      <c r="BI22" s="12">
        <f t="shared" si="27"/>
        <v>1</v>
      </c>
      <c r="BJ22" s="12">
        <f t="shared" si="28"/>
        <v>1</v>
      </c>
      <c r="BK22" s="12">
        <f t="shared" si="29"/>
        <v>0</v>
      </c>
      <c r="BL22" s="12">
        <f t="shared" si="30"/>
        <v>0</v>
      </c>
      <c r="BM22" s="12">
        <f t="shared" si="31"/>
        <v>1</v>
      </c>
      <c r="BN22" s="12">
        <f t="shared" si="32"/>
        <v>0</v>
      </c>
      <c r="BO22" s="12">
        <f t="shared" si="33"/>
        <v>0</v>
      </c>
      <c r="BP22" s="12">
        <f t="shared" si="34"/>
        <v>0</v>
      </c>
      <c r="BQ22" s="12">
        <f t="shared" si="35"/>
        <v>0</v>
      </c>
      <c r="BR22" s="12">
        <f t="shared" si="36"/>
        <v>1</v>
      </c>
      <c r="BS22" s="21" t="str">
        <f t="shared" si="37"/>
        <v>ไม่มีจุดแข็ง</v>
      </c>
      <c r="BT22" s="21">
        <f t="shared" si="38"/>
        <v>0</v>
      </c>
      <c r="BU22" s="21" t="str">
        <f t="shared" si="39"/>
        <v>ปกติ</v>
      </c>
    </row>
    <row r="23" spans="1:73" ht="19.5" customHeight="1">
      <c r="A23" s="2">
        <v>21</v>
      </c>
      <c r="B23" s="39" t="str">
        <f>IF(ISBLANK(ข้อมูลนักเรียน!B26)," ",ข้อมูลนักเรียน!B26)</f>
        <v>เด็กหญิงพิชชาภา  สิทธิวงษา</v>
      </c>
      <c r="C23" s="4">
        <v>1</v>
      </c>
      <c r="D23" s="4">
        <v>0</v>
      </c>
      <c r="E23" s="4">
        <v>0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1</v>
      </c>
      <c r="M23" s="4">
        <v>1</v>
      </c>
      <c r="N23" s="4">
        <v>0</v>
      </c>
      <c r="O23" s="4">
        <v>0</v>
      </c>
      <c r="P23" s="4">
        <v>1</v>
      </c>
      <c r="Q23" s="4">
        <v>1</v>
      </c>
      <c r="R23" s="4">
        <v>1</v>
      </c>
      <c r="S23" s="4">
        <v>1</v>
      </c>
      <c r="T23" s="4">
        <v>0</v>
      </c>
      <c r="U23" s="4">
        <v>0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21">
        <f t="shared" si="2"/>
        <v>0</v>
      </c>
      <c r="AK23" s="21">
        <f t="shared" si="3"/>
        <v>2</v>
      </c>
      <c r="AL23" s="21" t="str">
        <f t="shared" si="4"/>
        <v>ป</v>
      </c>
      <c r="AM23" s="21">
        <f t="shared" si="5"/>
        <v>3</v>
      </c>
      <c r="AN23" s="21" t="str">
        <f t="shared" si="6"/>
        <v>ป</v>
      </c>
      <c r="AO23" s="21">
        <f t="shared" si="7"/>
        <v>4</v>
      </c>
      <c r="AP23" s="21" t="str">
        <f t="shared" si="8"/>
        <v>ป</v>
      </c>
      <c r="AQ23" s="21">
        <f t="shared" si="9"/>
        <v>4</v>
      </c>
      <c r="AR23" s="21" t="str">
        <f t="shared" si="10"/>
        <v>ส</v>
      </c>
      <c r="AS23" s="21">
        <f t="shared" si="11"/>
        <v>5</v>
      </c>
      <c r="AT23" s="12">
        <f t="shared" si="12"/>
        <v>1</v>
      </c>
      <c r="AU23" s="12">
        <f t="shared" si="13"/>
        <v>0</v>
      </c>
      <c r="AV23" s="12">
        <f t="shared" si="14"/>
        <v>0</v>
      </c>
      <c r="AW23" s="12">
        <f t="shared" si="15"/>
        <v>1</v>
      </c>
      <c r="AX23" s="12">
        <f t="shared" si="16"/>
        <v>1</v>
      </c>
      <c r="AY23" s="12">
        <f t="shared" si="17"/>
        <v>1</v>
      </c>
      <c r="AZ23" s="12">
        <f t="shared" si="18"/>
        <v>1</v>
      </c>
      <c r="BA23" s="12">
        <f t="shared" si="19"/>
        <v>0</v>
      </c>
      <c r="BB23" s="12">
        <f t="shared" si="20"/>
        <v>1</v>
      </c>
      <c r="BC23" s="12">
        <f t="shared" si="21"/>
        <v>1</v>
      </c>
      <c r="BD23" s="12">
        <f t="shared" si="22"/>
        <v>1</v>
      </c>
      <c r="BE23" s="12">
        <f t="shared" si="23"/>
        <v>0</v>
      </c>
      <c r="BF23" s="12">
        <f t="shared" si="24"/>
        <v>0</v>
      </c>
      <c r="BG23" s="12">
        <f t="shared" si="25"/>
        <v>1</v>
      </c>
      <c r="BH23" s="12">
        <f t="shared" si="26"/>
        <v>1</v>
      </c>
      <c r="BI23" s="12">
        <f t="shared" si="27"/>
        <v>1</v>
      </c>
      <c r="BJ23" s="12">
        <f t="shared" si="28"/>
        <v>1</v>
      </c>
      <c r="BK23" s="12">
        <f t="shared" si="29"/>
        <v>0</v>
      </c>
      <c r="BL23" s="12">
        <f t="shared" si="30"/>
        <v>0</v>
      </c>
      <c r="BM23" s="12">
        <f t="shared" si="31"/>
        <v>1</v>
      </c>
      <c r="BN23" s="12">
        <f t="shared" si="32"/>
        <v>1</v>
      </c>
      <c r="BO23" s="12">
        <f t="shared" si="33"/>
        <v>1</v>
      </c>
      <c r="BP23" s="12">
        <f t="shared" si="34"/>
        <v>1</v>
      </c>
      <c r="BQ23" s="12">
        <f t="shared" si="35"/>
        <v>1</v>
      </c>
      <c r="BR23" s="12">
        <f t="shared" si="36"/>
        <v>1</v>
      </c>
      <c r="BS23" s="21" t="str">
        <f t="shared" si="37"/>
        <v>ไม่มีจุดแข็ง</v>
      </c>
      <c r="BT23" s="21">
        <f t="shared" si="38"/>
        <v>0</v>
      </c>
      <c r="BU23" s="21" t="str">
        <f t="shared" si="39"/>
        <v>ปกติ</v>
      </c>
    </row>
    <row r="24" spans="1:73" ht="19.5" customHeight="1">
      <c r="A24" s="2">
        <v>22</v>
      </c>
      <c r="B24" s="39" t="str">
        <f>IF(ISBLANK(ข้อมูลนักเรียน!B27)," ",ข้อมูลนักเรียน!B27)</f>
        <v>เด็กหญิงพิชญาวดี  ก๋าวิลตา</v>
      </c>
      <c r="C24" s="4">
        <v>2</v>
      </c>
      <c r="D24" s="4">
        <v>1</v>
      </c>
      <c r="E24" s="4">
        <v>0</v>
      </c>
      <c r="F24" s="4">
        <v>2</v>
      </c>
      <c r="G24" s="4">
        <v>0</v>
      </c>
      <c r="H24" s="4">
        <v>0</v>
      </c>
      <c r="I24" s="4">
        <v>1</v>
      </c>
      <c r="J24" s="4">
        <v>1</v>
      </c>
      <c r="K24" s="4">
        <v>2</v>
      </c>
      <c r="L24" s="4">
        <v>1</v>
      </c>
      <c r="M24" s="4">
        <v>2</v>
      </c>
      <c r="N24" s="4">
        <v>0</v>
      </c>
      <c r="O24" s="4">
        <v>1</v>
      </c>
      <c r="P24" s="4">
        <v>1</v>
      </c>
      <c r="Q24" s="4">
        <v>1</v>
      </c>
      <c r="R24" s="4">
        <v>1</v>
      </c>
      <c r="S24" s="4">
        <v>2</v>
      </c>
      <c r="T24" s="4">
        <v>0</v>
      </c>
      <c r="U24" s="4">
        <v>0</v>
      </c>
      <c r="V24" s="4">
        <v>2</v>
      </c>
      <c r="W24" s="4">
        <v>2</v>
      </c>
      <c r="X24" s="4">
        <v>2</v>
      </c>
      <c r="Y24" s="4">
        <v>2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21">
        <f t="shared" si="2"/>
        <v>0</v>
      </c>
      <c r="AK24" s="21">
        <f t="shared" si="3"/>
        <v>4</v>
      </c>
      <c r="AL24" s="21" t="str">
        <f t="shared" si="4"/>
        <v>ป</v>
      </c>
      <c r="AM24" s="21">
        <f t="shared" si="5"/>
        <v>3</v>
      </c>
      <c r="AN24" s="21" t="str">
        <f t="shared" si="6"/>
        <v>ป</v>
      </c>
      <c r="AO24" s="21">
        <f t="shared" si="7"/>
        <v>4</v>
      </c>
      <c r="AP24" s="21" t="str">
        <f t="shared" si="8"/>
        <v>ป</v>
      </c>
      <c r="AQ24" s="21">
        <f t="shared" si="9"/>
        <v>3</v>
      </c>
      <c r="AR24" s="21" t="str">
        <f t="shared" si="10"/>
        <v>ป</v>
      </c>
      <c r="AS24" s="21">
        <f t="shared" si="11"/>
        <v>10</v>
      </c>
      <c r="AT24" s="12">
        <f t="shared" si="12"/>
        <v>2</v>
      </c>
      <c r="AU24" s="12">
        <f t="shared" si="13"/>
        <v>1</v>
      </c>
      <c r="AV24" s="12">
        <f t="shared" si="14"/>
        <v>0</v>
      </c>
      <c r="AW24" s="12">
        <f t="shared" si="15"/>
        <v>2</v>
      </c>
      <c r="AX24" s="12">
        <f t="shared" si="16"/>
        <v>0</v>
      </c>
      <c r="AY24" s="12">
        <f t="shared" si="17"/>
        <v>0</v>
      </c>
      <c r="AZ24" s="12">
        <f t="shared" si="18"/>
        <v>1</v>
      </c>
      <c r="BA24" s="12">
        <f t="shared" si="19"/>
        <v>1</v>
      </c>
      <c r="BB24" s="12">
        <f t="shared" si="20"/>
        <v>2</v>
      </c>
      <c r="BC24" s="12">
        <f t="shared" si="21"/>
        <v>1</v>
      </c>
      <c r="BD24" s="12">
        <f t="shared" si="22"/>
        <v>0</v>
      </c>
      <c r="BE24" s="12">
        <f t="shared" si="23"/>
        <v>0</v>
      </c>
      <c r="BF24" s="12">
        <f t="shared" si="24"/>
        <v>1</v>
      </c>
      <c r="BG24" s="12">
        <f t="shared" si="25"/>
        <v>1</v>
      </c>
      <c r="BH24" s="12">
        <f t="shared" si="26"/>
        <v>1</v>
      </c>
      <c r="BI24" s="12">
        <f t="shared" si="27"/>
        <v>1</v>
      </c>
      <c r="BJ24" s="12">
        <f t="shared" si="28"/>
        <v>2</v>
      </c>
      <c r="BK24" s="12">
        <f t="shared" si="29"/>
        <v>0</v>
      </c>
      <c r="BL24" s="12">
        <f t="shared" si="30"/>
        <v>0</v>
      </c>
      <c r="BM24" s="12">
        <f t="shared" si="31"/>
        <v>2</v>
      </c>
      <c r="BN24" s="12">
        <f t="shared" si="32"/>
        <v>0</v>
      </c>
      <c r="BO24" s="12">
        <f t="shared" si="33"/>
        <v>2</v>
      </c>
      <c r="BP24" s="12">
        <f t="shared" si="34"/>
        <v>2</v>
      </c>
      <c r="BQ24" s="12">
        <f t="shared" si="35"/>
        <v>1</v>
      </c>
      <c r="BR24" s="12">
        <f t="shared" si="36"/>
        <v>1</v>
      </c>
      <c r="BS24" s="21" t="str">
        <f t="shared" si="37"/>
        <v>ไม่มีจุดแข็ง</v>
      </c>
      <c r="BT24" s="21">
        <f t="shared" si="38"/>
        <v>0</v>
      </c>
      <c r="BU24" s="21" t="str">
        <f t="shared" si="39"/>
        <v>ปกติ</v>
      </c>
    </row>
    <row r="25" spans="1:73" ht="19.5" customHeight="1">
      <c r="A25" s="2">
        <v>23</v>
      </c>
      <c r="B25" s="39" t="str">
        <f>IF(ISBLANK(ข้อมูลนักเรียน!B28)," ",ข้อมูลนักเรียน!B28)</f>
        <v>เด็กหญิงวศินี  ไฝตุ้ย</v>
      </c>
      <c r="C25" s="4">
        <v>2</v>
      </c>
      <c r="D25" s="4">
        <v>0</v>
      </c>
      <c r="E25" s="4">
        <v>0</v>
      </c>
      <c r="F25" s="4">
        <v>2</v>
      </c>
      <c r="G25" s="4">
        <v>0</v>
      </c>
      <c r="H25" s="4">
        <v>0</v>
      </c>
      <c r="I25" s="4">
        <v>0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2</v>
      </c>
      <c r="T25" s="4">
        <v>0</v>
      </c>
      <c r="U25" s="4">
        <v>0</v>
      </c>
      <c r="V25" s="4">
        <v>1</v>
      </c>
      <c r="W25" s="4">
        <v>2</v>
      </c>
      <c r="X25" s="4">
        <v>0</v>
      </c>
      <c r="Y25" s="4">
        <v>1</v>
      </c>
      <c r="Z25" s="4">
        <v>0</v>
      </c>
      <c r="AA25" s="4">
        <v>2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21">
        <f t="shared" si="2"/>
        <v>0</v>
      </c>
      <c r="AK25" s="21">
        <f t="shared" si="3"/>
        <v>0</v>
      </c>
      <c r="AL25" s="21" t="str">
        <f t="shared" si="4"/>
        <v>ป</v>
      </c>
      <c r="AM25" s="21">
        <f t="shared" si="5"/>
        <v>2</v>
      </c>
      <c r="AN25" s="21" t="str">
        <f t="shared" si="6"/>
        <v>ป</v>
      </c>
      <c r="AO25" s="21">
        <f t="shared" si="7"/>
        <v>0</v>
      </c>
      <c r="AP25" s="21" t="str">
        <f t="shared" si="8"/>
        <v>ป</v>
      </c>
      <c r="AQ25" s="21">
        <f t="shared" si="9"/>
        <v>4</v>
      </c>
      <c r="AR25" s="21" t="str">
        <f t="shared" si="10"/>
        <v>ส</v>
      </c>
      <c r="AS25" s="21">
        <f t="shared" si="11"/>
        <v>9</v>
      </c>
      <c r="AT25" s="12">
        <f t="shared" si="12"/>
        <v>2</v>
      </c>
      <c r="AU25" s="12">
        <f t="shared" si="13"/>
        <v>0</v>
      </c>
      <c r="AV25" s="12">
        <f t="shared" si="14"/>
        <v>0</v>
      </c>
      <c r="AW25" s="12">
        <f t="shared" si="15"/>
        <v>2</v>
      </c>
      <c r="AX25" s="12">
        <f t="shared" si="16"/>
        <v>0</v>
      </c>
      <c r="AY25" s="12">
        <f t="shared" si="17"/>
        <v>0</v>
      </c>
      <c r="AZ25" s="12">
        <f t="shared" si="18"/>
        <v>2</v>
      </c>
      <c r="BA25" s="12">
        <f t="shared" si="19"/>
        <v>0</v>
      </c>
      <c r="BB25" s="12">
        <f t="shared" si="20"/>
        <v>2</v>
      </c>
      <c r="BC25" s="12">
        <f t="shared" si="21"/>
        <v>0</v>
      </c>
      <c r="BD25" s="12">
        <f t="shared" si="22"/>
        <v>2</v>
      </c>
      <c r="BE25" s="12">
        <f t="shared" si="23"/>
        <v>0</v>
      </c>
      <c r="BF25" s="12">
        <f t="shared" si="24"/>
        <v>0</v>
      </c>
      <c r="BG25" s="12">
        <f t="shared" si="25"/>
        <v>1</v>
      </c>
      <c r="BH25" s="12">
        <f t="shared" si="26"/>
        <v>0</v>
      </c>
      <c r="BI25" s="12">
        <f t="shared" si="27"/>
        <v>0</v>
      </c>
      <c r="BJ25" s="12">
        <f t="shared" si="28"/>
        <v>2</v>
      </c>
      <c r="BK25" s="12">
        <f t="shared" si="29"/>
        <v>0</v>
      </c>
      <c r="BL25" s="12">
        <f t="shared" si="30"/>
        <v>0</v>
      </c>
      <c r="BM25" s="12">
        <f t="shared" si="31"/>
        <v>1</v>
      </c>
      <c r="BN25" s="12">
        <f t="shared" si="32"/>
        <v>0</v>
      </c>
      <c r="BO25" s="12">
        <f t="shared" si="33"/>
        <v>0</v>
      </c>
      <c r="BP25" s="12">
        <f t="shared" si="34"/>
        <v>1</v>
      </c>
      <c r="BQ25" s="12">
        <f t="shared" si="35"/>
        <v>0</v>
      </c>
      <c r="BR25" s="12">
        <f t="shared" si="36"/>
        <v>0</v>
      </c>
      <c r="BS25" s="21" t="str">
        <f t="shared" si="37"/>
        <v>ไม่มีจุดแข็ง</v>
      </c>
      <c r="BT25" s="21">
        <f t="shared" si="38"/>
        <v>0</v>
      </c>
      <c r="BU25" s="21" t="str">
        <f t="shared" si="39"/>
        <v>ปกติ</v>
      </c>
    </row>
    <row r="26" spans="1:73" ht="19.5" customHeight="1">
      <c r="A26" s="2">
        <v>24</v>
      </c>
      <c r="B26" s="39" t="str">
        <f>IF(ISBLANK(ข้อมูลนักเรียน!B29)," ",ข้อมูลนักเรียน!B29)</f>
        <v>เด็กหญิงวิชุดา  -</v>
      </c>
      <c r="C26" s="4">
        <v>2</v>
      </c>
      <c r="D26" s="4">
        <v>0</v>
      </c>
      <c r="E26" s="4">
        <v>0</v>
      </c>
      <c r="F26" s="4">
        <v>2</v>
      </c>
      <c r="G26" s="4">
        <v>0</v>
      </c>
      <c r="H26" s="4">
        <v>0</v>
      </c>
      <c r="I26" s="4">
        <v>1</v>
      </c>
      <c r="J26" s="4">
        <v>0</v>
      </c>
      <c r="K26" s="4">
        <v>1</v>
      </c>
      <c r="L26" s="4">
        <v>0</v>
      </c>
      <c r="M26" s="4">
        <v>2</v>
      </c>
      <c r="N26" s="4">
        <v>0</v>
      </c>
      <c r="O26" s="4">
        <v>1</v>
      </c>
      <c r="P26" s="4">
        <v>1</v>
      </c>
      <c r="Q26" s="4">
        <v>0</v>
      </c>
      <c r="R26" s="4">
        <v>1</v>
      </c>
      <c r="S26" s="4">
        <v>1</v>
      </c>
      <c r="T26" s="4">
        <v>0</v>
      </c>
      <c r="U26" s="4">
        <v>1</v>
      </c>
      <c r="V26" s="4">
        <v>2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21">
        <f t="shared" si="2"/>
        <v>0</v>
      </c>
      <c r="AK26" s="21">
        <f t="shared" si="3"/>
        <v>2</v>
      </c>
      <c r="AL26" s="21" t="str">
        <f t="shared" si="4"/>
        <v>ป</v>
      </c>
      <c r="AM26" s="21">
        <f t="shared" si="5"/>
        <v>1</v>
      </c>
      <c r="AN26" s="21" t="str">
        <f t="shared" si="6"/>
        <v>ป</v>
      </c>
      <c r="AO26" s="21">
        <f t="shared" si="7"/>
        <v>2</v>
      </c>
      <c r="AP26" s="21" t="str">
        <f t="shared" si="8"/>
        <v>ป</v>
      </c>
      <c r="AQ26" s="21">
        <f t="shared" si="9"/>
        <v>2</v>
      </c>
      <c r="AR26" s="21" t="str">
        <f t="shared" si="10"/>
        <v>ป</v>
      </c>
      <c r="AS26" s="21">
        <f t="shared" si="11"/>
        <v>8</v>
      </c>
      <c r="AT26" s="12">
        <f t="shared" si="12"/>
        <v>2</v>
      </c>
      <c r="AU26" s="12">
        <f t="shared" si="13"/>
        <v>0</v>
      </c>
      <c r="AV26" s="12">
        <f t="shared" si="14"/>
        <v>0</v>
      </c>
      <c r="AW26" s="12">
        <f t="shared" si="15"/>
        <v>2</v>
      </c>
      <c r="AX26" s="12">
        <f t="shared" si="16"/>
        <v>0</v>
      </c>
      <c r="AY26" s="12">
        <f t="shared" si="17"/>
        <v>0</v>
      </c>
      <c r="AZ26" s="12">
        <f t="shared" si="18"/>
        <v>1</v>
      </c>
      <c r="BA26" s="12">
        <f t="shared" si="19"/>
        <v>0</v>
      </c>
      <c r="BB26" s="12">
        <f t="shared" si="20"/>
        <v>1</v>
      </c>
      <c r="BC26" s="12">
        <f t="shared" si="21"/>
        <v>0</v>
      </c>
      <c r="BD26" s="12">
        <f t="shared" si="22"/>
        <v>0</v>
      </c>
      <c r="BE26" s="12">
        <f t="shared" si="23"/>
        <v>0</v>
      </c>
      <c r="BF26" s="12">
        <f t="shared" si="24"/>
        <v>1</v>
      </c>
      <c r="BG26" s="12">
        <f t="shared" si="25"/>
        <v>1</v>
      </c>
      <c r="BH26" s="12">
        <f t="shared" si="26"/>
        <v>0</v>
      </c>
      <c r="BI26" s="12">
        <f t="shared" si="27"/>
        <v>1</v>
      </c>
      <c r="BJ26" s="12">
        <f t="shared" si="28"/>
        <v>1</v>
      </c>
      <c r="BK26" s="12">
        <f t="shared" si="29"/>
        <v>0</v>
      </c>
      <c r="BL26" s="12">
        <f t="shared" si="30"/>
        <v>1</v>
      </c>
      <c r="BM26" s="12">
        <f t="shared" si="31"/>
        <v>2</v>
      </c>
      <c r="BN26" s="12">
        <f t="shared" si="32"/>
        <v>1</v>
      </c>
      <c r="BO26" s="12">
        <f t="shared" si="33"/>
        <v>0</v>
      </c>
      <c r="BP26" s="12">
        <f t="shared" si="34"/>
        <v>0</v>
      </c>
      <c r="BQ26" s="12">
        <f t="shared" si="35"/>
        <v>0</v>
      </c>
      <c r="BR26" s="12">
        <f t="shared" si="36"/>
        <v>1</v>
      </c>
      <c r="BS26" s="21" t="str">
        <f t="shared" si="37"/>
        <v>ไม่มีจุดแข็ง</v>
      </c>
      <c r="BT26" s="21">
        <f t="shared" si="38"/>
        <v>0</v>
      </c>
      <c r="BU26" s="21" t="str">
        <f t="shared" si="39"/>
        <v>ปกติ</v>
      </c>
    </row>
    <row r="27" spans="1:73" ht="19.5" customHeight="1">
      <c r="A27" s="2">
        <v>25</v>
      </c>
      <c r="B27" s="39" t="str">
        <f>IF(ISBLANK(ข้อมูลนักเรียน!B30)," ",ข้อมูลนักเรียน!B30)</f>
        <v>เด็กหญิงวิมลศิริ  หมื่นกันทา</v>
      </c>
      <c r="C27" s="4">
        <v>2</v>
      </c>
      <c r="D27" s="4">
        <v>0</v>
      </c>
      <c r="E27" s="4">
        <v>0</v>
      </c>
      <c r="F27" s="4">
        <v>2</v>
      </c>
      <c r="G27" s="4">
        <v>0</v>
      </c>
      <c r="H27" s="4">
        <v>0</v>
      </c>
      <c r="I27" s="4">
        <v>0</v>
      </c>
      <c r="J27" s="4">
        <v>0</v>
      </c>
      <c r="K27" s="4">
        <v>2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2</v>
      </c>
      <c r="T27" s="4">
        <v>0</v>
      </c>
      <c r="U27" s="4">
        <v>0</v>
      </c>
      <c r="V27" s="4">
        <v>2</v>
      </c>
      <c r="W27" s="4">
        <v>2</v>
      </c>
      <c r="X27" s="4">
        <v>0</v>
      </c>
      <c r="Y27" s="4">
        <v>1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21">
        <f t="shared" si="2"/>
        <v>0</v>
      </c>
      <c r="AK27" s="21">
        <f t="shared" si="3"/>
        <v>0</v>
      </c>
      <c r="AL27" s="21" t="str">
        <f t="shared" si="4"/>
        <v>ป</v>
      </c>
      <c r="AM27" s="21">
        <f t="shared" si="5"/>
        <v>2</v>
      </c>
      <c r="AN27" s="21" t="str">
        <f t="shared" si="6"/>
        <v>ป</v>
      </c>
      <c r="AO27" s="21">
        <f t="shared" si="7"/>
        <v>1</v>
      </c>
      <c r="AP27" s="21" t="str">
        <f t="shared" si="8"/>
        <v>ป</v>
      </c>
      <c r="AQ27" s="21">
        <f t="shared" si="9"/>
        <v>4</v>
      </c>
      <c r="AR27" s="21" t="str">
        <f t="shared" si="10"/>
        <v>ส</v>
      </c>
      <c r="AS27" s="21">
        <f t="shared" si="11"/>
        <v>10</v>
      </c>
      <c r="AT27" s="12">
        <f t="shared" si="12"/>
        <v>2</v>
      </c>
      <c r="AU27" s="12">
        <f t="shared" si="13"/>
        <v>0</v>
      </c>
      <c r="AV27" s="12">
        <f t="shared" si="14"/>
        <v>0</v>
      </c>
      <c r="AW27" s="12">
        <f t="shared" si="15"/>
        <v>2</v>
      </c>
      <c r="AX27" s="12">
        <f t="shared" si="16"/>
        <v>0</v>
      </c>
      <c r="AY27" s="12">
        <f t="shared" si="17"/>
        <v>0</v>
      </c>
      <c r="AZ27" s="12">
        <f t="shared" si="18"/>
        <v>2</v>
      </c>
      <c r="BA27" s="12">
        <f t="shared" si="19"/>
        <v>0</v>
      </c>
      <c r="BB27" s="12">
        <f t="shared" si="20"/>
        <v>2</v>
      </c>
      <c r="BC27" s="12">
        <f t="shared" si="21"/>
        <v>0</v>
      </c>
      <c r="BD27" s="12">
        <f t="shared" si="22"/>
        <v>2</v>
      </c>
      <c r="BE27" s="12">
        <f t="shared" si="23"/>
        <v>0</v>
      </c>
      <c r="BF27" s="12">
        <f t="shared" si="24"/>
        <v>0</v>
      </c>
      <c r="BG27" s="12">
        <f t="shared" si="25"/>
        <v>1</v>
      </c>
      <c r="BH27" s="12">
        <f t="shared" si="26"/>
        <v>0</v>
      </c>
      <c r="BI27" s="12">
        <f t="shared" si="27"/>
        <v>0</v>
      </c>
      <c r="BJ27" s="12">
        <f t="shared" si="28"/>
        <v>2</v>
      </c>
      <c r="BK27" s="12">
        <f t="shared" si="29"/>
        <v>0</v>
      </c>
      <c r="BL27" s="12">
        <f t="shared" si="30"/>
        <v>0</v>
      </c>
      <c r="BM27" s="12">
        <f t="shared" si="31"/>
        <v>2</v>
      </c>
      <c r="BN27" s="12">
        <f t="shared" si="32"/>
        <v>0</v>
      </c>
      <c r="BO27" s="12">
        <f t="shared" si="33"/>
        <v>0</v>
      </c>
      <c r="BP27" s="12">
        <f t="shared" si="34"/>
        <v>1</v>
      </c>
      <c r="BQ27" s="12">
        <f t="shared" si="35"/>
        <v>0</v>
      </c>
      <c r="BR27" s="12">
        <f t="shared" si="36"/>
        <v>1</v>
      </c>
      <c r="BS27" s="21" t="str">
        <f t="shared" si="37"/>
        <v>ไม่มีจุดแข็ง</v>
      </c>
      <c r="BT27" s="21">
        <f t="shared" si="38"/>
        <v>0</v>
      </c>
      <c r="BU27" s="21" t="str">
        <f t="shared" si="39"/>
        <v>ปกติ</v>
      </c>
    </row>
    <row r="28" spans="1:73" ht="19.5" customHeight="1">
      <c r="A28" s="2">
        <v>26</v>
      </c>
      <c r="B28" s="39" t="str">
        <f>IF(ISBLANK(ข้อมูลนักเรียน!B31)," ",ข้อมูลนักเรียน!B31)</f>
        <v>เด็กหญิงวิราวรรณ  กาปัญญา</v>
      </c>
      <c r="C28" s="4">
        <v>1</v>
      </c>
      <c r="D28" s="4">
        <v>1</v>
      </c>
      <c r="E28" s="4">
        <v>1</v>
      </c>
      <c r="F28" s="4">
        <v>1</v>
      </c>
      <c r="G28" s="4">
        <v>0</v>
      </c>
      <c r="H28" s="4">
        <v>0</v>
      </c>
      <c r="I28" s="4">
        <v>1</v>
      </c>
      <c r="J28" s="4">
        <v>0</v>
      </c>
      <c r="K28" s="4">
        <v>1</v>
      </c>
      <c r="L28" s="4">
        <v>1</v>
      </c>
      <c r="M28" s="4">
        <v>2</v>
      </c>
      <c r="N28" s="4">
        <v>0</v>
      </c>
      <c r="O28" s="4">
        <v>1</v>
      </c>
      <c r="P28" s="4">
        <v>2</v>
      </c>
      <c r="Q28" s="4">
        <v>1</v>
      </c>
      <c r="R28" s="4">
        <v>1</v>
      </c>
      <c r="S28" s="4">
        <v>2</v>
      </c>
      <c r="T28" s="4">
        <v>1</v>
      </c>
      <c r="U28" s="4">
        <v>1</v>
      </c>
      <c r="V28" s="4">
        <v>2</v>
      </c>
      <c r="W28" s="4">
        <v>1</v>
      </c>
      <c r="X28" s="4">
        <v>0</v>
      </c>
      <c r="Y28" s="4">
        <v>0</v>
      </c>
      <c r="Z28" s="4">
        <v>1</v>
      </c>
      <c r="AA28" s="4">
        <v>1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21">
        <f t="shared" si="2"/>
        <v>0</v>
      </c>
      <c r="AK28" s="21">
        <f t="shared" si="3"/>
        <v>4</v>
      </c>
      <c r="AL28" s="21" t="str">
        <f t="shared" si="4"/>
        <v>ป</v>
      </c>
      <c r="AM28" s="21">
        <f t="shared" si="5"/>
        <v>2</v>
      </c>
      <c r="AN28" s="21" t="str">
        <f t="shared" si="6"/>
        <v>ป</v>
      </c>
      <c r="AO28" s="21">
        <f t="shared" si="7"/>
        <v>5</v>
      </c>
      <c r="AP28" s="21" t="str">
        <f t="shared" si="8"/>
        <v>ป</v>
      </c>
      <c r="AQ28" s="21">
        <f t="shared" si="9"/>
        <v>1</v>
      </c>
      <c r="AR28" s="21" t="str">
        <f t="shared" si="10"/>
        <v>ป</v>
      </c>
      <c r="AS28" s="21">
        <f t="shared" si="11"/>
        <v>7</v>
      </c>
      <c r="AT28" s="12">
        <f t="shared" si="12"/>
        <v>1</v>
      </c>
      <c r="AU28" s="12">
        <f t="shared" si="13"/>
        <v>1</v>
      </c>
      <c r="AV28" s="12">
        <f t="shared" si="14"/>
        <v>1</v>
      </c>
      <c r="AW28" s="12">
        <f t="shared" si="15"/>
        <v>1</v>
      </c>
      <c r="AX28" s="12">
        <f t="shared" si="16"/>
        <v>0</v>
      </c>
      <c r="AY28" s="12">
        <f t="shared" si="17"/>
        <v>0</v>
      </c>
      <c r="AZ28" s="12">
        <f t="shared" si="18"/>
        <v>1</v>
      </c>
      <c r="BA28" s="12">
        <f t="shared" si="19"/>
        <v>0</v>
      </c>
      <c r="BB28" s="12">
        <f t="shared" si="20"/>
        <v>1</v>
      </c>
      <c r="BC28" s="12">
        <f t="shared" si="21"/>
        <v>1</v>
      </c>
      <c r="BD28" s="12">
        <f t="shared" si="22"/>
        <v>0</v>
      </c>
      <c r="BE28" s="12">
        <f t="shared" si="23"/>
        <v>0</v>
      </c>
      <c r="BF28" s="12">
        <f t="shared" si="24"/>
        <v>1</v>
      </c>
      <c r="BG28" s="12">
        <f t="shared" si="25"/>
        <v>0</v>
      </c>
      <c r="BH28" s="12">
        <f t="shared" si="26"/>
        <v>1</v>
      </c>
      <c r="BI28" s="12">
        <f t="shared" si="27"/>
        <v>1</v>
      </c>
      <c r="BJ28" s="12">
        <f t="shared" si="28"/>
        <v>2</v>
      </c>
      <c r="BK28" s="12">
        <f t="shared" si="29"/>
        <v>1</v>
      </c>
      <c r="BL28" s="12">
        <f t="shared" si="30"/>
        <v>1</v>
      </c>
      <c r="BM28" s="12">
        <f t="shared" si="31"/>
        <v>2</v>
      </c>
      <c r="BN28" s="12">
        <f t="shared" si="32"/>
        <v>1</v>
      </c>
      <c r="BO28" s="12">
        <f t="shared" si="33"/>
        <v>0</v>
      </c>
      <c r="BP28" s="12">
        <f t="shared" si="34"/>
        <v>0</v>
      </c>
      <c r="BQ28" s="12">
        <f t="shared" si="35"/>
        <v>1</v>
      </c>
      <c r="BR28" s="12">
        <f t="shared" si="36"/>
        <v>1</v>
      </c>
      <c r="BS28" s="21" t="str">
        <f t="shared" si="37"/>
        <v>ไม่มีจุดแข็ง</v>
      </c>
      <c r="BT28" s="21">
        <f t="shared" si="38"/>
        <v>0</v>
      </c>
      <c r="BU28" s="21" t="str">
        <f t="shared" si="39"/>
        <v>ปกติ</v>
      </c>
    </row>
    <row r="29" spans="1:73" ht="19.5" customHeight="1">
      <c r="A29" s="2">
        <v>27</v>
      </c>
      <c r="B29" s="39" t="str">
        <f>IF(ISBLANK(ข้อมูลนักเรียน!B32)," ",ข้อมูลนักเรียน!B32)</f>
        <v>เด็กหฯงอนัญญ  ณ วัน</v>
      </c>
      <c r="C29" s="4">
        <v>1</v>
      </c>
      <c r="D29" s="4">
        <v>0</v>
      </c>
      <c r="E29" s="4">
        <v>0</v>
      </c>
      <c r="F29" s="4">
        <v>1</v>
      </c>
      <c r="G29" s="4">
        <v>0</v>
      </c>
      <c r="H29" s="4">
        <v>0</v>
      </c>
      <c r="I29" s="4">
        <v>1</v>
      </c>
      <c r="J29" s="4">
        <v>0</v>
      </c>
      <c r="K29" s="4">
        <v>2</v>
      </c>
      <c r="L29" s="4">
        <v>0</v>
      </c>
      <c r="M29" s="4">
        <v>2</v>
      </c>
      <c r="N29" s="4">
        <v>0</v>
      </c>
      <c r="O29" s="4">
        <v>0</v>
      </c>
      <c r="P29" s="4">
        <v>1</v>
      </c>
      <c r="Q29" s="4">
        <v>0</v>
      </c>
      <c r="R29" s="4">
        <v>1</v>
      </c>
      <c r="S29" s="4">
        <v>1</v>
      </c>
      <c r="T29" s="4">
        <v>0</v>
      </c>
      <c r="U29" s="4">
        <v>1</v>
      </c>
      <c r="V29" s="4">
        <v>1</v>
      </c>
      <c r="W29" s="4">
        <v>2</v>
      </c>
      <c r="X29" s="4">
        <v>0</v>
      </c>
      <c r="Y29" s="4">
        <v>1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21">
        <f t="shared" si="2"/>
        <v>0</v>
      </c>
      <c r="AK29" s="21">
        <f t="shared" si="3"/>
        <v>1</v>
      </c>
      <c r="AL29" s="21" t="str">
        <f t="shared" si="4"/>
        <v>ป</v>
      </c>
      <c r="AM29" s="21">
        <f t="shared" si="5"/>
        <v>1</v>
      </c>
      <c r="AN29" s="21" t="str">
        <f t="shared" si="6"/>
        <v>ป</v>
      </c>
      <c r="AO29" s="21">
        <f t="shared" si="7"/>
        <v>1</v>
      </c>
      <c r="AP29" s="21" t="str">
        <f t="shared" si="8"/>
        <v>ป</v>
      </c>
      <c r="AQ29" s="21">
        <f t="shared" si="9"/>
        <v>3</v>
      </c>
      <c r="AR29" s="21" t="str">
        <f t="shared" si="10"/>
        <v>ป</v>
      </c>
      <c r="AS29" s="21">
        <f t="shared" si="11"/>
        <v>6</v>
      </c>
      <c r="AT29" s="12">
        <f t="shared" si="12"/>
        <v>1</v>
      </c>
      <c r="AU29" s="12">
        <f t="shared" si="13"/>
        <v>0</v>
      </c>
      <c r="AV29" s="12">
        <f t="shared" si="14"/>
        <v>0</v>
      </c>
      <c r="AW29" s="12">
        <f t="shared" si="15"/>
        <v>1</v>
      </c>
      <c r="AX29" s="12">
        <f t="shared" si="16"/>
        <v>0</v>
      </c>
      <c r="AY29" s="12">
        <f t="shared" si="17"/>
        <v>0</v>
      </c>
      <c r="AZ29" s="12">
        <f t="shared" si="18"/>
        <v>1</v>
      </c>
      <c r="BA29" s="12">
        <f t="shared" si="19"/>
        <v>0</v>
      </c>
      <c r="BB29" s="12">
        <f t="shared" si="20"/>
        <v>2</v>
      </c>
      <c r="BC29" s="12">
        <f t="shared" si="21"/>
        <v>0</v>
      </c>
      <c r="BD29" s="12">
        <f t="shared" si="22"/>
        <v>0</v>
      </c>
      <c r="BE29" s="12">
        <f t="shared" si="23"/>
        <v>0</v>
      </c>
      <c r="BF29" s="12">
        <f t="shared" si="24"/>
        <v>0</v>
      </c>
      <c r="BG29" s="12">
        <f t="shared" si="25"/>
        <v>1</v>
      </c>
      <c r="BH29" s="12">
        <f t="shared" si="26"/>
        <v>0</v>
      </c>
      <c r="BI29" s="12">
        <f t="shared" si="27"/>
        <v>1</v>
      </c>
      <c r="BJ29" s="12">
        <f t="shared" si="28"/>
        <v>1</v>
      </c>
      <c r="BK29" s="12">
        <f t="shared" si="29"/>
        <v>0</v>
      </c>
      <c r="BL29" s="12">
        <f t="shared" si="30"/>
        <v>1</v>
      </c>
      <c r="BM29" s="12">
        <f t="shared" si="31"/>
        <v>1</v>
      </c>
      <c r="BN29" s="12">
        <f t="shared" si="32"/>
        <v>0</v>
      </c>
      <c r="BO29" s="12">
        <f t="shared" si="33"/>
        <v>0</v>
      </c>
      <c r="BP29" s="12">
        <f t="shared" si="34"/>
        <v>1</v>
      </c>
      <c r="BQ29" s="12">
        <f t="shared" si="35"/>
        <v>0</v>
      </c>
      <c r="BR29" s="12">
        <f t="shared" si="36"/>
        <v>1</v>
      </c>
      <c r="BS29" s="21" t="str">
        <f t="shared" si="37"/>
        <v>ไม่มีจุดแข็ง</v>
      </c>
      <c r="BT29" s="21">
        <f t="shared" si="38"/>
        <v>0</v>
      </c>
      <c r="BU29" s="21" t="str">
        <f t="shared" si="39"/>
        <v>ปกติ</v>
      </c>
    </row>
    <row r="30" spans="1:73" ht="19.5" customHeight="1">
      <c r="A30" s="2">
        <v>28</v>
      </c>
      <c r="B30" s="39" t="str">
        <f>IF(ISBLANK(ข้อมูลนักเรียน!B33)," ",ข้อมูลนักเรียน!B33)</f>
        <v> 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1" t="str">
        <f t="shared" si="2"/>
        <v> </v>
      </c>
      <c r="AK30" s="21" t="str">
        <f t="shared" si="3"/>
        <v> </v>
      </c>
      <c r="AL30" s="21" t="str">
        <f t="shared" si="4"/>
        <v> </v>
      </c>
      <c r="AM30" s="21" t="str">
        <f t="shared" si="5"/>
        <v> </v>
      </c>
      <c r="AN30" s="21" t="str">
        <f t="shared" si="6"/>
        <v> </v>
      </c>
      <c r="AO30" s="21" t="str">
        <f t="shared" si="7"/>
        <v> </v>
      </c>
      <c r="AP30" s="21" t="str">
        <f t="shared" si="8"/>
        <v> </v>
      </c>
      <c r="AQ30" s="21" t="str">
        <f t="shared" si="9"/>
        <v> </v>
      </c>
      <c r="AR30" s="21" t="str">
        <f t="shared" si="10"/>
        <v> </v>
      </c>
      <c r="AS30" s="21" t="str">
        <f t="shared" si="11"/>
        <v> </v>
      </c>
      <c r="AT30" s="12">
        <f t="shared" si="12"/>
        <v>0</v>
      </c>
      <c r="AU30" s="12">
        <f t="shared" si="13"/>
        <v>0</v>
      </c>
      <c r="AV30" s="12">
        <f t="shared" si="14"/>
        <v>0</v>
      </c>
      <c r="AW30" s="12">
        <f t="shared" si="15"/>
        <v>0</v>
      </c>
      <c r="AX30" s="12">
        <f t="shared" si="16"/>
        <v>0</v>
      </c>
      <c r="AY30" s="12">
        <f t="shared" si="17"/>
        <v>0</v>
      </c>
      <c r="AZ30" s="12">
        <f t="shared" si="18"/>
        <v>2</v>
      </c>
      <c r="BA30" s="12">
        <f t="shared" si="19"/>
        <v>0</v>
      </c>
      <c r="BB30" s="12">
        <f t="shared" si="20"/>
        <v>0</v>
      </c>
      <c r="BC30" s="12">
        <f t="shared" si="21"/>
        <v>0</v>
      </c>
      <c r="BD30" s="12">
        <f t="shared" si="22"/>
        <v>2</v>
      </c>
      <c r="BE30" s="12">
        <f t="shared" si="23"/>
        <v>0</v>
      </c>
      <c r="BF30" s="12">
        <f t="shared" si="24"/>
        <v>0</v>
      </c>
      <c r="BG30" s="12">
        <f t="shared" si="25"/>
        <v>2</v>
      </c>
      <c r="BH30" s="12">
        <f t="shared" si="26"/>
        <v>0</v>
      </c>
      <c r="BI30" s="12">
        <f t="shared" si="27"/>
        <v>0</v>
      </c>
      <c r="BJ30" s="12">
        <f t="shared" si="28"/>
        <v>0</v>
      </c>
      <c r="BK30" s="12">
        <f t="shared" si="29"/>
        <v>0</v>
      </c>
      <c r="BL30" s="12">
        <f t="shared" si="30"/>
        <v>0</v>
      </c>
      <c r="BM30" s="12">
        <f t="shared" si="31"/>
        <v>0</v>
      </c>
      <c r="BN30" s="12">
        <f t="shared" si="32"/>
        <v>2</v>
      </c>
      <c r="BO30" s="12">
        <f t="shared" si="33"/>
        <v>0</v>
      </c>
      <c r="BP30" s="12">
        <f t="shared" si="34"/>
        <v>0</v>
      </c>
      <c r="BQ30" s="12">
        <f t="shared" si="35"/>
        <v>0</v>
      </c>
      <c r="BR30" s="12">
        <f t="shared" si="36"/>
        <v>2</v>
      </c>
      <c r="BS30" s="21" t="str">
        <f t="shared" si="37"/>
        <v> </v>
      </c>
      <c r="BT30" s="21" t="str">
        <f t="shared" si="38"/>
        <v> </v>
      </c>
      <c r="BU30" s="21" t="str">
        <f t="shared" si="39"/>
        <v> </v>
      </c>
    </row>
    <row r="31" spans="1:73" ht="19.5" customHeight="1">
      <c r="A31" s="2">
        <v>29</v>
      </c>
      <c r="B31" s="39" t="str">
        <f>IF(ISBLANK(ข้อมูลนักเรียน!B34)," ",ข้อมูลนักเรียน!B34)</f>
        <v> 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21" t="str">
        <f t="shared" si="2"/>
        <v> </v>
      </c>
      <c r="AK31" s="21" t="str">
        <f t="shared" si="3"/>
        <v> </v>
      </c>
      <c r="AL31" s="21" t="str">
        <f t="shared" si="4"/>
        <v> </v>
      </c>
      <c r="AM31" s="21" t="str">
        <f t="shared" si="5"/>
        <v> </v>
      </c>
      <c r="AN31" s="21" t="str">
        <f t="shared" si="6"/>
        <v> </v>
      </c>
      <c r="AO31" s="21" t="str">
        <f t="shared" si="7"/>
        <v> </v>
      </c>
      <c r="AP31" s="21" t="str">
        <f t="shared" si="8"/>
        <v> </v>
      </c>
      <c r="AQ31" s="21" t="str">
        <f t="shared" si="9"/>
        <v> </v>
      </c>
      <c r="AR31" s="21" t="str">
        <f t="shared" si="10"/>
        <v> </v>
      </c>
      <c r="AS31" s="21" t="str">
        <f t="shared" si="11"/>
        <v> </v>
      </c>
      <c r="AT31" s="12">
        <f t="shared" si="12"/>
        <v>0</v>
      </c>
      <c r="AU31" s="12">
        <f t="shared" si="13"/>
        <v>0</v>
      </c>
      <c r="AV31" s="12">
        <f t="shared" si="14"/>
        <v>0</v>
      </c>
      <c r="AW31" s="12">
        <f t="shared" si="15"/>
        <v>0</v>
      </c>
      <c r="AX31" s="12">
        <f t="shared" si="16"/>
        <v>0</v>
      </c>
      <c r="AY31" s="12">
        <f t="shared" si="17"/>
        <v>0</v>
      </c>
      <c r="AZ31" s="12">
        <f t="shared" si="18"/>
        <v>2</v>
      </c>
      <c r="BA31" s="12">
        <f t="shared" si="19"/>
        <v>0</v>
      </c>
      <c r="BB31" s="12">
        <f t="shared" si="20"/>
        <v>0</v>
      </c>
      <c r="BC31" s="12">
        <f t="shared" si="21"/>
        <v>0</v>
      </c>
      <c r="BD31" s="12">
        <f t="shared" si="22"/>
        <v>2</v>
      </c>
      <c r="BE31" s="12">
        <f t="shared" si="23"/>
        <v>0</v>
      </c>
      <c r="BF31" s="12">
        <f t="shared" si="24"/>
        <v>0</v>
      </c>
      <c r="BG31" s="12">
        <f t="shared" si="25"/>
        <v>2</v>
      </c>
      <c r="BH31" s="12">
        <f t="shared" si="26"/>
        <v>0</v>
      </c>
      <c r="BI31" s="12">
        <f t="shared" si="27"/>
        <v>0</v>
      </c>
      <c r="BJ31" s="12">
        <f t="shared" si="28"/>
        <v>0</v>
      </c>
      <c r="BK31" s="12">
        <f t="shared" si="29"/>
        <v>0</v>
      </c>
      <c r="BL31" s="12">
        <f t="shared" si="30"/>
        <v>0</v>
      </c>
      <c r="BM31" s="12">
        <f t="shared" si="31"/>
        <v>0</v>
      </c>
      <c r="BN31" s="12">
        <f t="shared" si="32"/>
        <v>2</v>
      </c>
      <c r="BO31" s="12">
        <f t="shared" si="33"/>
        <v>0</v>
      </c>
      <c r="BP31" s="12">
        <f t="shared" si="34"/>
        <v>0</v>
      </c>
      <c r="BQ31" s="12">
        <f t="shared" si="35"/>
        <v>0</v>
      </c>
      <c r="BR31" s="12">
        <f t="shared" si="36"/>
        <v>2</v>
      </c>
      <c r="BS31" s="21" t="str">
        <f t="shared" si="37"/>
        <v> </v>
      </c>
      <c r="BT31" s="21" t="str">
        <f t="shared" si="38"/>
        <v> </v>
      </c>
      <c r="BU31" s="21" t="str">
        <f t="shared" si="39"/>
        <v> </v>
      </c>
    </row>
    <row r="32" spans="1:73" ht="19.5" customHeight="1">
      <c r="A32" s="2">
        <v>30</v>
      </c>
      <c r="B32" s="39" t="str">
        <f>IF(ISBLANK(ข้อมูลนักเรียน!B35)," ",ข้อมูลนักเรียน!B35)</f>
        <v> 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1" t="str">
        <f t="shared" si="2"/>
        <v> </v>
      </c>
      <c r="AK32" s="21" t="str">
        <f t="shared" si="3"/>
        <v> </v>
      </c>
      <c r="AL32" s="21" t="str">
        <f t="shared" si="4"/>
        <v> </v>
      </c>
      <c r="AM32" s="21" t="str">
        <f t="shared" si="5"/>
        <v> </v>
      </c>
      <c r="AN32" s="21" t="str">
        <f t="shared" si="6"/>
        <v> </v>
      </c>
      <c r="AO32" s="21" t="str">
        <f t="shared" si="7"/>
        <v> </v>
      </c>
      <c r="AP32" s="21" t="str">
        <f t="shared" si="8"/>
        <v> </v>
      </c>
      <c r="AQ32" s="21" t="str">
        <f t="shared" si="9"/>
        <v> </v>
      </c>
      <c r="AR32" s="21" t="str">
        <f t="shared" si="10"/>
        <v> </v>
      </c>
      <c r="AS32" s="21" t="str">
        <f t="shared" si="11"/>
        <v> </v>
      </c>
      <c r="AT32" s="12">
        <f t="shared" si="12"/>
        <v>0</v>
      </c>
      <c r="AU32" s="12">
        <f t="shared" si="13"/>
        <v>0</v>
      </c>
      <c r="AV32" s="12">
        <f t="shared" si="14"/>
        <v>0</v>
      </c>
      <c r="AW32" s="12">
        <f t="shared" si="15"/>
        <v>0</v>
      </c>
      <c r="AX32" s="12">
        <f t="shared" si="16"/>
        <v>0</v>
      </c>
      <c r="AY32" s="12">
        <f t="shared" si="17"/>
        <v>0</v>
      </c>
      <c r="AZ32" s="12">
        <f t="shared" si="18"/>
        <v>2</v>
      </c>
      <c r="BA32" s="12">
        <f t="shared" si="19"/>
        <v>0</v>
      </c>
      <c r="BB32" s="12">
        <f t="shared" si="20"/>
        <v>0</v>
      </c>
      <c r="BC32" s="12">
        <f t="shared" si="21"/>
        <v>0</v>
      </c>
      <c r="BD32" s="12">
        <f t="shared" si="22"/>
        <v>2</v>
      </c>
      <c r="BE32" s="12">
        <f t="shared" si="23"/>
        <v>0</v>
      </c>
      <c r="BF32" s="12">
        <f t="shared" si="24"/>
        <v>0</v>
      </c>
      <c r="BG32" s="12">
        <f t="shared" si="25"/>
        <v>2</v>
      </c>
      <c r="BH32" s="12">
        <f t="shared" si="26"/>
        <v>0</v>
      </c>
      <c r="BI32" s="12">
        <f t="shared" si="27"/>
        <v>0</v>
      </c>
      <c r="BJ32" s="12">
        <f t="shared" si="28"/>
        <v>0</v>
      </c>
      <c r="BK32" s="12">
        <f t="shared" si="29"/>
        <v>0</v>
      </c>
      <c r="BL32" s="12">
        <f t="shared" si="30"/>
        <v>0</v>
      </c>
      <c r="BM32" s="12">
        <f t="shared" si="31"/>
        <v>0</v>
      </c>
      <c r="BN32" s="12">
        <f t="shared" si="32"/>
        <v>2</v>
      </c>
      <c r="BO32" s="12">
        <f t="shared" si="33"/>
        <v>0</v>
      </c>
      <c r="BP32" s="12">
        <f t="shared" si="34"/>
        <v>0</v>
      </c>
      <c r="BQ32" s="12">
        <f t="shared" si="35"/>
        <v>0</v>
      </c>
      <c r="BR32" s="12">
        <f t="shared" si="36"/>
        <v>2</v>
      </c>
      <c r="BS32" s="21" t="str">
        <f t="shared" si="37"/>
        <v> </v>
      </c>
      <c r="BT32" s="21" t="str">
        <f t="shared" si="38"/>
        <v> </v>
      </c>
      <c r="BU32" s="21" t="str">
        <f t="shared" si="39"/>
        <v> </v>
      </c>
    </row>
  </sheetData>
  <sheetProtection password="C71F" sheet="1" objects="1" scenarios="1"/>
  <mergeCells count="14">
    <mergeCell ref="C1:AA1"/>
    <mergeCell ref="AM1:AM2"/>
    <mergeCell ref="AK1:AK2"/>
    <mergeCell ref="AL1:AL2"/>
    <mergeCell ref="AO1:AO2"/>
    <mergeCell ref="AQ1:AQ2"/>
    <mergeCell ref="BU1:BU2"/>
    <mergeCell ref="AN1:AN2"/>
    <mergeCell ref="AP1:AP2"/>
    <mergeCell ref="AR1:AR2"/>
    <mergeCell ref="AS1:AS2"/>
    <mergeCell ref="AB1:AI1"/>
    <mergeCell ref="BT1:BT2"/>
    <mergeCell ref="BS1:BS2"/>
  </mergeCells>
  <dataValidations count="1">
    <dataValidation type="whole" operator="lessThanOrEqual" allowBlank="1" showErrorMessage="1" errorTitle="ตรวจสอบ ! " error="&#10;ค่าที่ใส่ คือ เลข 0 หรือ 1 หรือ 2 เท่านั้น" sqref="C3:AA3">
      <formula1>2</formula1>
    </dataValidation>
  </dataValidations>
  <printOptions/>
  <pageMargins left="0.75" right="0.75" top="1" bottom="1" header="0.5" footer="0.5"/>
  <pageSetup horizontalDpi="600" verticalDpi="600" orientation="landscape" paperSize="9" r:id="rId3"/>
  <ignoredErrors>
    <ignoredError sqref="B3:B3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2"/>
  <sheetViews>
    <sheetView zoomScalePageLayoutView="0" workbookViewId="0" topLeftCell="A1">
      <pane xSplit="2" ySplit="2" topLeftCell="C3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C23" sqref="C23:AA23"/>
    </sheetView>
  </sheetViews>
  <sheetFormatPr defaultColWidth="9.140625" defaultRowHeight="12.75"/>
  <cols>
    <col min="1" max="1" width="9.57421875" style="1" customWidth="1"/>
    <col min="2" max="2" width="20.140625" style="1" customWidth="1"/>
    <col min="3" max="11" width="2.00390625" style="1" bestFit="1" customWidth="1"/>
    <col min="12" max="27" width="3.00390625" style="1" bestFit="1" customWidth="1"/>
    <col min="28" max="28" width="2.00390625" style="1" bestFit="1" customWidth="1"/>
    <col min="29" max="29" width="3.00390625" style="1" bestFit="1" customWidth="1"/>
    <col min="30" max="35" width="2.00390625" style="1" bestFit="1" customWidth="1"/>
    <col min="36" max="36" width="3.8515625" style="1" customWidth="1"/>
    <col min="37" max="37" width="5.28125" style="2" bestFit="1" customWidth="1"/>
    <col min="38" max="38" width="5.28125" style="2" customWidth="1"/>
    <col min="39" max="39" width="5.28125" style="2" bestFit="1" customWidth="1"/>
    <col min="40" max="40" width="5.28125" style="2" customWidth="1"/>
    <col min="41" max="41" width="5.28125" style="2" bestFit="1" customWidth="1"/>
    <col min="42" max="42" width="5.28125" style="2" customWidth="1"/>
    <col min="43" max="43" width="5.28125" style="2" bestFit="1" customWidth="1"/>
    <col min="44" max="44" width="5.28125" style="2" customWidth="1"/>
    <col min="45" max="45" width="5.28125" style="2" bestFit="1" customWidth="1"/>
    <col min="46" max="54" width="2.00390625" style="1" hidden="1" customWidth="1"/>
    <col min="55" max="70" width="3.00390625" style="1" hidden="1" customWidth="1"/>
    <col min="71" max="71" width="9.7109375" style="2" bestFit="1" customWidth="1"/>
    <col min="72" max="72" width="5.28125" style="2" bestFit="1" customWidth="1"/>
    <col min="73" max="16384" width="9.140625" style="1" customWidth="1"/>
  </cols>
  <sheetData>
    <row r="1" spans="1:72" ht="23.25" customHeight="1">
      <c r="A1" s="6" t="s">
        <v>39</v>
      </c>
      <c r="B1" s="7" t="s">
        <v>40</v>
      </c>
      <c r="C1" s="42" t="s">
        <v>15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 t="s">
        <v>62</v>
      </c>
      <c r="AC1" s="42"/>
      <c r="AD1" s="42"/>
      <c r="AE1" s="42"/>
      <c r="AF1" s="42"/>
      <c r="AG1" s="42"/>
      <c r="AH1" s="42"/>
      <c r="AI1" s="42"/>
      <c r="AK1" s="41" t="s">
        <v>55</v>
      </c>
      <c r="AL1" s="5"/>
      <c r="AM1" s="41" t="s">
        <v>56</v>
      </c>
      <c r="AN1" s="5"/>
      <c r="AO1" s="41" t="s">
        <v>57</v>
      </c>
      <c r="AP1" s="5"/>
      <c r="AQ1" s="41" t="s">
        <v>58</v>
      </c>
      <c r="AR1" s="5"/>
      <c r="AS1" s="43" t="s">
        <v>66</v>
      </c>
      <c r="BS1" s="5"/>
      <c r="BT1" s="41" t="s">
        <v>62</v>
      </c>
    </row>
    <row r="2" spans="1:73" ht="50.25" customHeight="1">
      <c r="A2" s="1" t="s">
        <v>52</v>
      </c>
      <c r="B2" s="2" t="s">
        <v>53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1</v>
      </c>
      <c r="AC2" s="1">
        <v>2</v>
      </c>
      <c r="AD2" s="1">
        <v>3</v>
      </c>
      <c r="AE2" s="1">
        <v>4</v>
      </c>
      <c r="AF2" s="1">
        <v>5</v>
      </c>
      <c r="AG2" s="1">
        <v>6</v>
      </c>
      <c r="AH2" s="1">
        <v>7</v>
      </c>
      <c r="AI2" s="1">
        <v>8</v>
      </c>
      <c r="AJ2" s="1" t="s">
        <v>54</v>
      </c>
      <c r="AK2" s="41"/>
      <c r="AL2" s="5" t="s">
        <v>34</v>
      </c>
      <c r="AM2" s="41"/>
      <c r="AN2" s="5" t="s">
        <v>34</v>
      </c>
      <c r="AO2" s="41"/>
      <c r="AP2" s="5" t="s">
        <v>34</v>
      </c>
      <c r="AQ2" s="41"/>
      <c r="AR2" s="5" t="s">
        <v>34</v>
      </c>
      <c r="AS2" s="43"/>
      <c r="AT2" s="1">
        <v>1</v>
      </c>
      <c r="AU2" s="1">
        <v>2</v>
      </c>
      <c r="AV2" s="1">
        <v>3</v>
      </c>
      <c r="AW2" s="1">
        <v>4</v>
      </c>
      <c r="AX2" s="1">
        <v>5</v>
      </c>
      <c r="AY2" s="1">
        <v>6</v>
      </c>
      <c r="AZ2" s="1">
        <v>7</v>
      </c>
      <c r="BA2" s="1">
        <v>8</v>
      </c>
      <c r="BB2" s="1">
        <v>9</v>
      </c>
      <c r="BC2" s="1">
        <v>10</v>
      </c>
      <c r="BD2" s="1">
        <v>11</v>
      </c>
      <c r="BE2" s="1">
        <v>12</v>
      </c>
      <c r="BF2" s="1">
        <v>13</v>
      </c>
      <c r="BG2" s="1">
        <v>14</v>
      </c>
      <c r="BH2" s="1">
        <v>15</v>
      </c>
      <c r="BI2" s="1">
        <v>16</v>
      </c>
      <c r="BJ2" s="1">
        <v>17</v>
      </c>
      <c r="BK2" s="1">
        <v>18</v>
      </c>
      <c r="BL2" s="1">
        <v>19</v>
      </c>
      <c r="BM2" s="1">
        <v>20</v>
      </c>
      <c r="BN2" s="1">
        <v>21</v>
      </c>
      <c r="BO2" s="1">
        <v>22</v>
      </c>
      <c r="BP2" s="1">
        <v>23</v>
      </c>
      <c r="BQ2" s="1">
        <v>24</v>
      </c>
      <c r="BR2" s="1">
        <v>25</v>
      </c>
      <c r="BS2" s="5" t="s">
        <v>34</v>
      </c>
      <c r="BT2" s="41"/>
      <c r="BU2" s="5" t="s">
        <v>34</v>
      </c>
    </row>
    <row r="3" spans="1:73" ht="19.5" customHeight="1">
      <c r="A3" s="2">
        <v>1</v>
      </c>
      <c r="B3" s="36" t="str">
        <f>IF(ISBLANK(ข้อมูลนักเรียน!B6)," ",ข้อมูลนักเรียน!B6)</f>
        <v>เด็กชายจักรพงศ์  คำเงิน</v>
      </c>
      <c r="C3" s="18">
        <v>2</v>
      </c>
      <c r="D3" s="18">
        <v>0</v>
      </c>
      <c r="E3" s="18">
        <v>0</v>
      </c>
      <c r="F3" s="18">
        <v>1</v>
      </c>
      <c r="G3" s="18">
        <v>0</v>
      </c>
      <c r="H3" s="18">
        <v>1</v>
      </c>
      <c r="I3" s="18">
        <v>1</v>
      </c>
      <c r="J3" s="18">
        <v>0</v>
      </c>
      <c r="K3" s="18">
        <v>2</v>
      </c>
      <c r="L3" s="18">
        <v>0</v>
      </c>
      <c r="M3" s="18">
        <v>2</v>
      </c>
      <c r="N3" s="18">
        <v>0</v>
      </c>
      <c r="O3" s="18">
        <v>0</v>
      </c>
      <c r="P3" s="18">
        <v>2</v>
      </c>
      <c r="Q3" s="18">
        <v>0</v>
      </c>
      <c r="R3" s="18">
        <v>0</v>
      </c>
      <c r="S3" s="18">
        <v>2</v>
      </c>
      <c r="T3" s="18">
        <v>1</v>
      </c>
      <c r="U3" s="18">
        <v>0</v>
      </c>
      <c r="V3" s="18">
        <v>2</v>
      </c>
      <c r="W3" s="18">
        <v>2</v>
      </c>
      <c r="X3" s="18">
        <v>0</v>
      </c>
      <c r="Y3" s="18">
        <v>2</v>
      </c>
      <c r="Z3" s="18">
        <v>0</v>
      </c>
      <c r="AA3" s="18">
        <v>2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21">
        <f>IF(SUM(C3:AA3)&gt;0,SUM(AB3:AI3)," ")</f>
        <v>0</v>
      </c>
      <c r="AK3" s="21">
        <f>IF(SUM(C3:AA3)=0," ",+AV3+BA3+BF3+BI3+BQ3)</f>
        <v>0</v>
      </c>
      <c r="AL3" s="21" t="str">
        <f>IF(SUM(C3:AA3)=0," ",IF(AK3&gt;5,"ส","ป"))</f>
        <v>ป</v>
      </c>
      <c r="AM3" s="21">
        <f>IF(SUM(C3:AA3)=0," ",+AX3+AZ3+BE3+BK3+BO3)</f>
        <v>2</v>
      </c>
      <c r="AN3" s="21" t="str">
        <f>IF(SUM(C3:AA3)=0," ",IF(AM3&gt;4,"ส","ป"))</f>
        <v>ป</v>
      </c>
      <c r="AO3" s="21">
        <f>IF(SUM(C3:AA3)=0," ",+AU3+BC3+BH3+BN3+BR3)</f>
        <v>0</v>
      </c>
      <c r="AP3" s="21" t="str">
        <f>IF(SUM(C3:AA3)=0," ",IF(AO3&gt;5,"ส","ป"))</f>
        <v>ป</v>
      </c>
      <c r="AQ3" s="21">
        <f>IF(SUM(C3:AA3)=0," ",+AY3+BD3+BG3+BL3+BP3)</f>
        <v>3</v>
      </c>
      <c r="AR3" s="21" t="str">
        <f>IF(SUM(C3:AA3)=0," ",IF(AQ3&gt;3,"ส","ป"))</f>
        <v>ป</v>
      </c>
      <c r="AS3" s="21">
        <f>IF(SUM(C3:AA3)=0," ",+AT3+AW3+BB3+BJ3+BM3)</f>
        <v>9</v>
      </c>
      <c r="AT3" s="12">
        <f aca="true" t="shared" si="0" ref="AT3:AY3">C3</f>
        <v>2</v>
      </c>
      <c r="AU3" s="12">
        <f t="shared" si="0"/>
        <v>0</v>
      </c>
      <c r="AV3" s="12">
        <f t="shared" si="0"/>
        <v>0</v>
      </c>
      <c r="AW3" s="12">
        <f t="shared" si="0"/>
        <v>1</v>
      </c>
      <c r="AX3" s="12">
        <f t="shared" si="0"/>
        <v>0</v>
      </c>
      <c r="AY3" s="12">
        <f t="shared" si="0"/>
        <v>1</v>
      </c>
      <c r="AZ3" s="12">
        <f>IF(I3=0,2,IF(I3=2,0,1))</f>
        <v>1</v>
      </c>
      <c r="BA3" s="12">
        <f>J3</f>
        <v>0</v>
      </c>
      <c r="BB3" s="12">
        <f>K3</f>
        <v>2</v>
      </c>
      <c r="BC3" s="12">
        <f>L3</f>
        <v>0</v>
      </c>
      <c r="BD3" s="12">
        <f>IF(M3=0,2,IF(M3=2,0,1))</f>
        <v>0</v>
      </c>
      <c r="BE3" s="12">
        <f>N3</f>
        <v>0</v>
      </c>
      <c r="BF3" s="12">
        <f>O3</f>
        <v>0</v>
      </c>
      <c r="BG3" s="12">
        <f>IF(P3=0,2,IF(P3=2,0,1))</f>
        <v>0</v>
      </c>
      <c r="BH3" s="12">
        <f aca="true" t="shared" si="1" ref="BH3:BM3">Q3</f>
        <v>0</v>
      </c>
      <c r="BI3" s="12">
        <f t="shared" si="1"/>
        <v>0</v>
      </c>
      <c r="BJ3" s="12">
        <f t="shared" si="1"/>
        <v>2</v>
      </c>
      <c r="BK3" s="12">
        <f t="shared" si="1"/>
        <v>1</v>
      </c>
      <c r="BL3" s="12">
        <f t="shared" si="1"/>
        <v>0</v>
      </c>
      <c r="BM3" s="12">
        <f t="shared" si="1"/>
        <v>2</v>
      </c>
      <c r="BN3" s="12">
        <f>IF(W3=0,2,IF(W3=2,0,1))</f>
        <v>0</v>
      </c>
      <c r="BO3" s="12">
        <f>X3</f>
        <v>0</v>
      </c>
      <c r="BP3" s="12">
        <f>Y3</f>
        <v>2</v>
      </c>
      <c r="BQ3" s="12">
        <f>Z3</f>
        <v>0</v>
      </c>
      <c r="BR3" s="12">
        <f>IF(AA3=0,2,IF(AA3=2,0,1))</f>
        <v>0</v>
      </c>
      <c r="BS3" s="21" t="str">
        <f>IF(SUM(C3:AA3)=0," ",IF(BR3&gt;3,"มีจุดแข็ง","ไม่มีจุดแข็ง"))</f>
        <v>ไม่มีจุดแข็ง</v>
      </c>
      <c r="BT3" s="21">
        <f>AJ3</f>
        <v>0</v>
      </c>
      <c r="BU3" s="21" t="str">
        <f>IF(SUM(C3:AA3)=0," ",IF(BT3&gt;1,"ไม่ปกติ","ปกติ"))</f>
        <v>ปกติ</v>
      </c>
    </row>
    <row r="4" spans="1:73" ht="19.5" customHeight="1">
      <c r="A4" s="2">
        <v>2</v>
      </c>
      <c r="B4" s="36" t="str">
        <f>IF(ISBLANK(ข้อมูลนักเรียน!B7)," ",ข้อมูลนักเรียน!B7)</f>
        <v>เด็กชายทักษ์ดนัย  ขุนหาญ</v>
      </c>
      <c r="C4" s="4">
        <v>2</v>
      </c>
      <c r="D4" s="4">
        <v>0</v>
      </c>
      <c r="E4" s="4">
        <v>0</v>
      </c>
      <c r="F4" s="4">
        <v>2</v>
      </c>
      <c r="G4" s="4">
        <v>0</v>
      </c>
      <c r="H4" s="4">
        <v>0</v>
      </c>
      <c r="I4" s="4">
        <v>0</v>
      </c>
      <c r="J4" s="4">
        <v>0</v>
      </c>
      <c r="K4" s="4">
        <v>2</v>
      </c>
      <c r="L4" s="4">
        <v>0</v>
      </c>
      <c r="M4" s="4">
        <v>2</v>
      </c>
      <c r="N4" s="4">
        <v>0</v>
      </c>
      <c r="O4" s="4">
        <v>0</v>
      </c>
      <c r="P4" s="4">
        <v>2</v>
      </c>
      <c r="Q4" s="4">
        <v>0</v>
      </c>
      <c r="R4" s="4">
        <v>0</v>
      </c>
      <c r="S4" s="4">
        <v>2</v>
      </c>
      <c r="T4" s="4">
        <v>0</v>
      </c>
      <c r="U4" s="4">
        <v>0</v>
      </c>
      <c r="V4" s="4">
        <v>1</v>
      </c>
      <c r="W4" s="4">
        <v>2</v>
      </c>
      <c r="X4" s="4">
        <v>1</v>
      </c>
      <c r="Y4" s="4">
        <v>0</v>
      </c>
      <c r="Z4" s="4">
        <v>0</v>
      </c>
      <c r="AA4" s="4">
        <v>1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21">
        <f aca="true" t="shared" si="2" ref="AJ4:AJ32">IF(SUM(C4:AA4)&gt;0,SUM(AB4:AI4)," ")</f>
        <v>0</v>
      </c>
      <c r="AK4" s="21">
        <f aca="true" t="shared" si="3" ref="AK4:AK32">IF(SUM(C4:AA4)=0," ",+AV4+BA4+BF4+BI4+BQ4)</f>
        <v>0</v>
      </c>
      <c r="AL4" s="21" t="str">
        <f aca="true" t="shared" si="4" ref="AL4:AL32">IF(SUM(C4:AA4)=0," ",IF(AK4&gt;5,"ส","ป"))</f>
        <v>ป</v>
      </c>
      <c r="AM4" s="21">
        <f aca="true" t="shared" si="5" ref="AM4:AM32">IF(SUM(C4:AA4)=0," ",+AX4+AZ4+BE4+BK4+BO4)</f>
        <v>3</v>
      </c>
      <c r="AN4" s="21" t="str">
        <f aca="true" t="shared" si="6" ref="AN4:AN32">IF(SUM(C4:AA4)=0," ",IF(AM4&gt;4,"ส","ป"))</f>
        <v>ป</v>
      </c>
      <c r="AO4" s="21">
        <f aca="true" t="shared" si="7" ref="AO4:AO32">IF(SUM(C4:AA4)=0," ",+AU4+BC4+BH4+BN4+BR4)</f>
        <v>1</v>
      </c>
      <c r="AP4" s="21" t="str">
        <f aca="true" t="shared" si="8" ref="AP4:AP32">IF(SUM(C4:AA4)=0," ",IF(AO4&gt;5,"ส","ป"))</f>
        <v>ป</v>
      </c>
      <c r="AQ4" s="21">
        <f aca="true" t="shared" si="9" ref="AQ4:AQ32">IF(SUM(C4:AA4)=0," ",+AY4+BD4+BG4+BL4+BP4)</f>
        <v>0</v>
      </c>
      <c r="AR4" s="21" t="str">
        <f aca="true" t="shared" si="10" ref="AR4:AR32">IF(SUM(C4:AA4)=0," ",IF(AQ4&gt;3,"ส","ป"))</f>
        <v>ป</v>
      </c>
      <c r="AS4" s="21">
        <f aca="true" t="shared" si="11" ref="AS4:AS32">IF(SUM(C4:AA4)=0," ",+AT4+AW4+BB4+BJ4+BM4)</f>
        <v>9</v>
      </c>
      <c r="AT4" s="12">
        <f aca="true" t="shared" si="12" ref="AT4:AT32">C4</f>
        <v>2</v>
      </c>
      <c r="AU4" s="12">
        <f aca="true" t="shared" si="13" ref="AU4:AU32">D4</f>
        <v>0</v>
      </c>
      <c r="AV4" s="12">
        <f aca="true" t="shared" si="14" ref="AV4:AV32">E4</f>
        <v>0</v>
      </c>
      <c r="AW4" s="12">
        <f aca="true" t="shared" si="15" ref="AW4:AW32">F4</f>
        <v>2</v>
      </c>
      <c r="AX4" s="12">
        <f aca="true" t="shared" si="16" ref="AX4:AX32">G4</f>
        <v>0</v>
      </c>
      <c r="AY4" s="12">
        <f aca="true" t="shared" si="17" ref="AY4:AY32">H4</f>
        <v>0</v>
      </c>
      <c r="AZ4" s="12">
        <f aca="true" t="shared" si="18" ref="AZ4:AZ32">IF(I4=0,2,IF(I4=2,0,1))</f>
        <v>2</v>
      </c>
      <c r="BA4" s="12">
        <f aca="true" t="shared" si="19" ref="BA4:BA32">J4</f>
        <v>0</v>
      </c>
      <c r="BB4" s="12">
        <f aca="true" t="shared" si="20" ref="BB4:BB32">K4</f>
        <v>2</v>
      </c>
      <c r="BC4" s="12">
        <f aca="true" t="shared" si="21" ref="BC4:BC32">L4</f>
        <v>0</v>
      </c>
      <c r="BD4" s="12">
        <f aca="true" t="shared" si="22" ref="BD4:BD32">IF(M4=0,2,IF(M4=2,0,1))</f>
        <v>0</v>
      </c>
      <c r="BE4" s="12">
        <f aca="true" t="shared" si="23" ref="BE4:BE32">N4</f>
        <v>0</v>
      </c>
      <c r="BF4" s="12">
        <f aca="true" t="shared" si="24" ref="BF4:BF32">O4</f>
        <v>0</v>
      </c>
      <c r="BG4" s="12">
        <f aca="true" t="shared" si="25" ref="BG4:BG32">IF(P4=0,2,IF(P4=2,0,1))</f>
        <v>0</v>
      </c>
      <c r="BH4" s="12">
        <f aca="true" t="shared" si="26" ref="BH4:BH32">Q4</f>
        <v>0</v>
      </c>
      <c r="BI4" s="12">
        <f aca="true" t="shared" si="27" ref="BI4:BI32">R4</f>
        <v>0</v>
      </c>
      <c r="BJ4" s="12">
        <f aca="true" t="shared" si="28" ref="BJ4:BJ32">S4</f>
        <v>2</v>
      </c>
      <c r="BK4" s="12">
        <f aca="true" t="shared" si="29" ref="BK4:BK32">T4</f>
        <v>0</v>
      </c>
      <c r="BL4" s="12">
        <f aca="true" t="shared" si="30" ref="BL4:BL32">U4</f>
        <v>0</v>
      </c>
      <c r="BM4" s="12">
        <f aca="true" t="shared" si="31" ref="BM4:BM32">V4</f>
        <v>1</v>
      </c>
      <c r="BN4" s="12">
        <f aca="true" t="shared" si="32" ref="BN4:BN32">IF(W4=0,2,IF(W4=2,0,1))</f>
        <v>0</v>
      </c>
      <c r="BO4" s="12">
        <f aca="true" t="shared" si="33" ref="BO4:BO32">X4</f>
        <v>1</v>
      </c>
      <c r="BP4" s="12">
        <f aca="true" t="shared" si="34" ref="BP4:BP32">Y4</f>
        <v>0</v>
      </c>
      <c r="BQ4" s="12">
        <f aca="true" t="shared" si="35" ref="BQ4:BQ32">Z4</f>
        <v>0</v>
      </c>
      <c r="BR4" s="12">
        <f aca="true" t="shared" si="36" ref="BR4:BR32">IF(AA4=0,2,IF(AA4=2,0,1))</f>
        <v>1</v>
      </c>
      <c r="BS4" s="21" t="str">
        <f aca="true" t="shared" si="37" ref="BS4:BS32">IF(SUM(C4:AA4)=0," ",IF(BR4&gt;3,"มีจุดแข็ง","ไม่มีจุดแข็ง"))</f>
        <v>ไม่มีจุดแข็ง</v>
      </c>
      <c r="BT4" s="21">
        <f aca="true" t="shared" si="38" ref="BT4:BT32">AJ4</f>
        <v>0</v>
      </c>
      <c r="BU4" s="21" t="str">
        <f aca="true" t="shared" si="39" ref="BU4:BU32">IF(SUM(C4:AA4)=0," ",IF(BT4&gt;1,"ไม่ปกติ","ปกติ"))</f>
        <v>ปกติ</v>
      </c>
    </row>
    <row r="5" spans="1:73" ht="19.5" customHeight="1">
      <c r="A5" s="2">
        <v>3</v>
      </c>
      <c r="B5" s="36" t="str">
        <f>IF(ISBLANK(ข้อมูลนักเรียน!B8)," ",ข้อมูลนักเรียน!B8)</f>
        <v>เด็กชายทักษ์ดนัย  สิทธิบัว</v>
      </c>
      <c r="C5" s="4">
        <v>2</v>
      </c>
      <c r="D5" s="4">
        <v>1</v>
      </c>
      <c r="E5" s="4">
        <v>0</v>
      </c>
      <c r="F5" s="4">
        <v>2</v>
      </c>
      <c r="G5" s="4">
        <v>1</v>
      </c>
      <c r="H5" s="4">
        <v>1</v>
      </c>
      <c r="I5" s="4">
        <v>1</v>
      </c>
      <c r="J5" s="4">
        <v>1</v>
      </c>
      <c r="K5" s="4">
        <v>2</v>
      </c>
      <c r="L5" s="4">
        <v>1</v>
      </c>
      <c r="M5" s="4">
        <v>2</v>
      </c>
      <c r="N5" s="4">
        <v>0</v>
      </c>
      <c r="O5" s="4">
        <v>1</v>
      </c>
      <c r="P5" s="4">
        <v>1</v>
      </c>
      <c r="Q5" s="4">
        <v>1</v>
      </c>
      <c r="R5" s="4">
        <v>0</v>
      </c>
      <c r="S5" s="4">
        <v>2</v>
      </c>
      <c r="T5" s="4">
        <v>1</v>
      </c>
      <c r="U5" s="4">
        <v>0</v>
      </c>
      <c r="V5" s="4">
        <v>2</v>
      </c>
      <c r="W5" s="4">
        <v>2</v>
      </c>
      <c r="X5" s="4">
        <v>0</v>
      </c>
      <c r="Y5" s="4">
        <v>1</v>
      </c>
      <c r="Z5" s="4">
        <v>1</v>
      </c>
      <c r="AA5" s="4">
        <v>2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21">
        <f t="shared" si="2"/>
        <v>0</v>
      </c>
      <c r="AK5" s="21">
        <f t="shared" si="3"/>
        <v>3</v>
      </c>
      <c r="AL5" s="21" t="str">
        <f t="shared" si="4"/>
        <v>ป</v>
      </c>
      <c r="AM5" s="21">
        <f t="shared" si="5"/>
        <v>3</v>
      </c>
      <c r="AN5" s="21" t="str">
        <f t="shared" si="6"/>
        <v>ป</v>
      </c>
      <c r="AO5" s="21">
        <f t="shared" si="7"/>
        <v>3</v>
      </c>
      <c r="AP5" s="21" t="str">
        <f t="shared" si="8"/>
        <v>ป</v>
      </c>
      <c r="AQ5" s="21">
        <f t="shared" si="9"/>
        <v>3</v>
      </c>
      <c r="AR5" s="21" t="str">
        <f t="shared" si="10"/>
        <v>ป</v>
      </c>
      <c r="AS5" s="21">
        <f t="shared" si="11"/>
        <v>10</v>
      </c>
      <c r="AT5" s="12">
        <f t="shared" si="12"/>
        <v>2</v>
      </c>
      <c r="AU5" s="12">
        <f t="shared" si="13"/>
        <v>1</v>
      </c>
      <c r="AV5" s="12">
        <f t="shared" si="14"/>
        <v>0</v>
      </c>
      <c r="AW5" s="12">
        <f t="shared" si="15"/>
        <v>2</v>
      </c>
      <c r="AX5" s="12">
        <f t="shared" si="16"/>
        <v>1</v>
      </c>
      <c r="AY5" s="12">
        <f t="shared" si="17"/>
        <v>1</v>
      </c>
      <c r="AZ5" s="12">
        <f t="shared" si="18"/>
        <v>1</v>
      </c>
      <c r="BA5" s="12">
        <f t="shared" si="19"/>
        <v>1</v>
      </c>
      <c r="BB5" s="12">
        <f t="shared" si="20"/>
        <v>2</v>
      </c>
      <c r="BC5" s="12">
        <f t="shared" si="21"/>
        <v>1</v>
      </c>
      <c r="BD5" s="12">
        <f t="shared" si="22"/>
        <v>0</v>
      </c>
      <c r="BE5" s="12">
        <f t="shared" si="23"/>
        <v>0</v>
      </c>
      <c r="BF5" s="12">
        <f t="shared" si="24"/>
        <v>1</v>
      </c>
      <c r="BG5" s="12">
        <f t="shared" si="25"/>
        <v>1</v>
      </c>
      <c r="BH5" s="12">
        <f t="shared" si="26"/>
        <v>1</v>
      </c>
      <c r="BI5" s="12">
        <f t="shared" si="27"/>
        <v>0</v>
      </c>
      <c r="BJ5" s="12">
        <f t="shared" si="28"/>
        <v>2</v>
      </c>
      <c r="BK5" s="12">
        <f t="shared" si="29"/>
        <v>1</v>
      </c>
      <c r="BL5" s="12">
        <f t="shared" si="30"/>
        <v>0</v>
      </c>
      <c r="BM5" s="12">
        <f t="shared" si="31"/>
        <v>2</v>
      </c>
      <c r="BN5" s="12">
        <f t="shared" si="32"/>
        <v>0</v>
      </c>
      <c r="BO5" s="12">
        <f t="shared" si="33"/>
        <v>0</v>
      </c>
      <c r="BP5" s="12">
        <f t="shared" si="34"/>
        <v>1</v>
      </c>
      <c r="BQ5" s="12">
        <f t="shared" si="35"/>
        <v>1</v>
      </c>
      <c r="BR5" s="12">
        <f t="shared" si="36"/>
        <v>0</v>
      </c>
      <c r="BS5" s="21" t="str">
        <f t="shared" si="37"/>
        <v>ไม่มีจุดแข็ง</v>
      </c>
      <c r="BT5" s="21">
        <f t="shared" si="38"/>
        <v>0</v>
      </c>
      <c r="BU5" s="21" t="str">
        <f t="shared" si="39"/>
        <v>ปกติ</v>
      </c>
    </row>
    <row r="6" spans="1:73" ht="19.5" customHeight="1">
      <c r="A6" s="2">
        <v>4</v>
      </c>
      <c r="B6" s="36" t="str">
        <f>IF(ISBLANK(ข้อมูลนักเรียน!B9)," ",ข้อมูลนักเรียน!B9)</f>
        <v>เด็กชายทัตพล  สุภากาศ</v>
      </c>
      <c r="C6" s="4">
        <v>2</v>
      </c>
      <c r="D6" s="4">
        <v>1</v>
      </c>
      <c r="E6" s="4">
        <v>0</v>
      </c>
      <c r="F6" s="4">
        <v>2</v>
      </c>
      <c r="G6" s="4">
        <v>1</v>
      </c>
      <c r="H6" s="4">
        <v>0</v>
      </c>
      <c r="I6" s="4">
        <v>1</v>
      </c>
      <c r="J6" s="4">
        <v>0</v>
      </c>
      <c r="K6" s="4">
        <v>2</v>
      </c>
      <c r="L6" s="4">
        <v>1</v>
      </c>
      <c r="M6" s="4">
        <v>2</v>
      </c>
      <c r="N6" s="4">
        <v>0</v>
      </c>
      <c r="O6" s="4">
        <v>1</v>
      </c>
      <c r="P6" s="4">
        <v>1</v>
      </c>
      <c r="Q6" s="4">
        <v>1</v>
      </c>
      <c r="R6" s="4">
        <v>0</v>
      </c>
      <c r="S6" s="4">
        <v>2</v>
      </c>
      <c r="T6" s="4">
        <v>1</v>
      </c>
      <c r="U6" s="4">
        <v>0</v>
      </c>
      <c r="V6" s="4">
        <v>2</v>
      </c>
      <c r="W6" s="4">
        <v>2</v>
      </c>
      <c r="X6" s="4">
        <v>0</v>
      </c>
      <c r="Y6" s="4">
        <v>1</v>
      </c>
      <c r="Z6" s="4">
        <v>1</v>
      </c>
      <c r="AA6" s="4">
        <v>2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21">
        <f t="shared" si="2"/>
        <v>0</v>
      </c>
      <c r="AK6" s="21">
        <f t="shared" si="3"/>
        <v>2</v>
      </c>
      <c r="AL6" s="21" t="str">
        <f t="shared" si="4"/>
        <v>ป</v>
      </c>
      <c r="AM6" s="21">
        <f t="shared" si="5"/>
        <v>3</v>
      </c>
      <c r="AN6" s="21" t="str">
        <f t="shared" si="6"/>
        <v>ป</v>
      </c>
      <c r="AO6" s="21">
        <f t="shared" si="7"/>
        <v>3</v>
      </c>
      <c r="AP6" s="21" t="str">
        <f t="shared" si="8"/>
        <v>ป</v>
      </c>
      <c r="AQ6" s="21">
        <f t="shared" si="9"/>
        <v>2</v>
      </c>
      <c r="AR6" s="21" t="str">
        <f t="shared" si="10"/>
        <v>ป</v>
      </c>
      <c r="AS6" s="21">
        <f t="shared" si="11"/>
        <v>10</v>
      </c>
      <c r="AT6" s="12">
        <f t="shared" si="12"/>
        <v>2</v>
      </c>
      <c r="AU6" s="12">
        <f t="shared" si="13"/>
        <v>1</v>
      </c>
      <c r="AV6" s="12">
        <f t="shared" si="14"/>
        <v>0</v>
      </c>
      <c r="AW6" s="12">
        <f t="shared" si="15"/>
        <v>2</v>
      </c>
      <c r="AX6" s="12">
        <f t="shared" si="16"/>
        <v>1</v>
      </c>
      <c r="AY6" s="12">
        <f t="shared" si="17"/>
        <v>0</v>
      </c>
      <c r="AZ6" s="12">
        <f t="shared" si="18"/>
        <v>1</v>
      </c>
      <c r="BA6" s="12">
        <f t="shared" si="19"/>
        <v>0</v>
      </c>
      <c r="BB6" s="12">
        <f t="shared" si="20"/>
        <v>2</v>
      </c>
      <c r="BC6" s="12">
        <f t="shared" si="21"/>
        <v>1</v>
      </c>
      <c r="BD6" s="12">
        <f t="shared" si="22"/>
        <v>0</v>
      </c>
      <c r="BE6" s="12">
        <f t="shared" si="23"/>
        <v>0</v>
      </c>
      <c r="BF6" s="12">
        <f t="shared" si="24"/>
        <v>1</v>
      </c>
      <c r="BG6" s="12">
        <f t="shared" si="25"/>
        <v>1</v>
      </c>
      <c r="BH6" s="12">
        <f t="shared" si="26"/>
        <v>1</v>
      </c>
      <c r="BI6" s="12">
        <f t="shared" si="27"/>
        <v>0</v>
      </c>
      <c r="BJ6" s="12">
        <f t="shared" si="28"/>
        <v>2</v>
      </c>
      <c r="BK6" s="12">
        <f t="shared" si="29"/>
        <v>1</v>
      </c>
      <c r="BL6" s="12">
        <f t="shared" si="30"/>
        <v>0</v>
      </c>
      <c r="BM6" s="12">
        <f t="shared" si="31"/>
        <v>2</v>
      </c>
      <c r="BN6" s="12">
        <f t="shared" si="32"/>
        <v>0</v>
      </c>
      <c r="BO6" s="12">
        <f t="shared" si="33"/>
        <v>0</v>
      </c>
      <c r="BP6" s="12">
        <f t="shared" si="34"/>
        <v>1</v>
      </c>
      <c r="BQ6" s="12">
        <f t="shared" si="35"/>
        <v>1</v>
      </c>
      <c r="BR6" s="12">
        <f t="shared" si="36"/>
        <v>0</v>
      </c>
      <c r="BS6" s="21" t="str">
        <f t="shared" si="37"/>
        <v>ไม่มีจุดแข็ง</v>
      </c>
      <c r="BT6" s="21">
        <f t="shared" si="38"/>
        <v>0</v>
      </c>
      <c r="BU6" s="21" t="str">
        <f t="shared" si="39"/>
        <v>ปกติ</v>
      </c>
    </row>
    <row r="7" spans="1:73" ht="19.5" customHeight="1">
      <c r="A7" s="2">
        <v>5</v>
      </c>
      <c r="B7" s="36" t="str">
        <f>IF(ISBLANK(ข้อมูลนักเรียน!B10)," ",ข้อมูลนักเรียน!B10)</f>
        <v>เด็กชายธนวัฒน์  ตันกุล</v>
      </c>
      <c r="C7" s="4">
        <v>2</v>
      </c>
      <c r="D7" s="4">
        <v>0</v>
      </c>
      <c r="E7" s="4">
        <v>0</v>
      </c>
      <c r="F7" s="4">
        <v>1</v>
      </c>
      <c r="G7" s="4">
        <v>0</v>
      </c>
      <c r="H7" s="4">
        <v>2</v>
      </c>
      <c r="I7" s="4">
        <v>1</v>
      </c>
      <c r="J7" s="4">
        <v>0</v>
      </c>
      <c r="K7" s="4">
        <v>2</v>
      </c>
      <c r="L7" s="4">
        <v>1</v>
      </c>
      <c r="M7" s="4">
        <v>0</v>
      </c>
      <c r="N7" s="4">
        <v>0</v>
      </c>
      <c r="O7" s="4">
        <v>1</v>
      </c>
      <c r="P7" s="4">
        <v>2</v>
      </c>
      <c r="Q7" s="4">
        <v>0</v>
      </c>
      <c r="R7" s="4">
        <v>0</v>
      </c>
      <c r="S7" s="4">
        <v>1</v>
      </c>
      <c r="T7" s="4">
        <v>1</v>
      </c>
      <c r="U7" s="4">
        <v>1</v>
      </c>
      <c r="V7" s="4">
        <v>2</v>
      </c>
      <c r="W7" s="4">
        <v>2</v>
      </c>
      <c r="X7" s="4">
        <v>0</v>
      </c>
      <c r="Y7" s="4">
        <v>1</v>
      </c>
      <c r="Z7" s="4">
        <v>0</v>
      </c>
      <c r="AA7" s="4">
        <v>2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21">
        <f t="shared" si="2"/>
        <v>0</v>
      </c>
      <c r="AK7" s="21">
        <f t="shared" si="3"/>
        <v>1</v>
      </c>
      <c r="AL7" s="21" t="str">
        <f t="shared" si="4"/>
        <v>ป</v>
      </c>
      <c r="AM7" s="21">
        <f t="shared" si="5"/>
        <v>2</v>
      </c>
      <c r="AN7" s="21" t="str">
        <f t="shared" si="6"/>
        <v>ป</v>
      </c>
      <c r="AO7" s="21">
        <f t="shared" si="7"/>
        <v>1</v>
      </c>
      <c r="AP7" s="21" t="str">
        <f t="shared" si="8"/>
        <v>ป</v>
      </c>
      <c r="AQ7" s="21">
        <f t="shared" si="9"/>
        <v>6</v>
      </c>
      <c r="AR7" s="21" t="str">
        <f t="shared" si="10"/>
        <v>ส</v>
      </c>
      <c r="AS7" s="21">
        <f t="shared" si="11"/>
        <v>8</v>
      </c>
      <c r="AT7" s="12">
        <f t="shared" si="12"/>
        <v>2</v>
      </c>
      <c r="AU7" s="12">
        <f t="shared" si="13"/>
        <v>0</v>
      </c>
      <c r="AV7" s="12">
        <f t="shared" si="14"/>
        <v>0</v>
      </c>
      <c r="AW7" s="12">
        <f t="shared" si="15"/>
        <v>1</v>
      </c>
      <c r="AX7" s="12">
        <f t="shared" si="16"/>
        <v>0</v>
      </c>
      <c r="AY7" s="12">
        <f t="shared" si="17"/>
        <v>2</v>
      </c>
      <c r="AZ7" s="12">
        <f t="shared" si="18"/>
        <v>1</v>
      </c>
      <c r="BA7" s="12">
        <f t="shared" si="19"/>
        <v>0</v>
      </c>
      <c r="BB7" s="12">
        <f t="shared" si="20"/>
        <v>2</v>
      </c>
      <c r="BC7" s="12">
        <f t="shared" si="21"/>
        <v>1</v>
      </c>
      <c r="BD7" s="12">
        <f t="shared" si="22"/>
        <v>2</v>
      </c>
      <c r="BE7" s="12">
        <f t="shared" si="23"/>
        <v>0</v>
      </c>
      <c r="BF7" s="12">
        <f t="shared" si="24"/>
        <v>1</v>
      </c>
      <c r="BG7" s="12">
        <f t="shared" si="25"/>
        <v>0</v>
      </c>
      <c r="BH7" s="12">
        <f t="shared" si="26"/>
        <v>0</v>
      </c>
      <c r="BI7" s="12">
        <f t="shared" si="27"/>
        <v>0</v>
      </c>
      <c r="BJ7" s="12">
        <f t="shared" si="28"/>
        <v>1</v>
      </c>
      <c r="BK7" s="12">
        <f t="shared" si="29"/>
        <v>1</v>
      </c>
      <c r="BL7" s="12">
        <f t="shared" si="30"/>
        <v>1</v>
      </c>
      <c r="BM7" s="12">
        <f t="shared" si="31"/>
        <v>2</v>
      </c>
      <c r="BN7" s="12">
        <f t="shared" si="32"/>
        <v>0</v>
      </c>
      <c r="BO7" s="12">
        <f t="shared" si="33"/>
        <v>0</v>
      </c>
      <c r="BP7" s="12">
        <f t="shared" si="34"/>
        <v>1</v>
      </c>
      <c r="BQ7" s="12">
        <f t="shared" si="35"/>
        <v>0</v>
      </c>
      <c r="BR7" s="12">
        <f t="shared" si="36"/>
        <v>0</v>
      </c>
      <c r="BS7" s="21" t="str">
        <f t="shared" si="37"/>
        <v>ไม่มีจุดแข็ง</v>
      </c>
      <c r="BT7" s="21">
        <f t="shared" si="38"/>
        <v>0</v>
      </c>
      <c r="BU7" s="21" t="str">
        <f t="shared" si="39"/>
        <v>ปกติ</v>
      </c>
    </row>
    <row r="8" spans="1:73" ht="19.5" customHeight="1">
      <c r="A8" s="2">
        <v>6</v>
      </c>
      <c r="B8" s="36" t="str">
        <f>IF(ISBLANK(ข้อมูลนักเรียน!B11)," ",ข้อมูลนักเรียน!B11)</f>
        <v>เด็กชายธนุพงษ์  หมื่นสิทธิกาศ</v>
      </c>
      <c r="C8" s="4">
        <v>1</v>
      </c>
      <c r="D8" s="4">
        <v>1</v>
      </c>
      <c r="E8" s="4">
        <v>0</v>
      </c>
      <c r="F8" s="4">
        <v>2</v>
      </c>
      <c r="G8" s="4">
        <v>0</v>
      </c>
      <c r="H8" s="4">
        <v>0</v>
      </c>
      <c r="I8" s="4">
        <v>1</v>
      </c>
      <c r="J8" s="4">
        <v>1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2</v>
      </c>
      <c r="W8" s="4">
        <v>1</v>
      </c>
      <c r="X8" s="4">
        <v>1</v>
      </c>
      <c r="Y8" s="4">
        <v>1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21">
        <f t="shared" si="2"/>
        <v>0</v>
      </c>
      <c r="AK8" s="21">
        <f t="shared" si="3"/>
        <v>1</v>
      </c>
      <c r="AL8" s="21" t="str">
        <f t="shared" si="4"/>
        <v>ป</v>
      </c>
      <c r="AM8" s="21">
        <f t="shared" si="5"/>
        <v>2</v>
      </c>
      <c r="AN8" s="21" t="str">
        <f t="shared" si="6"/>
        <v>ป</v>
      </c>
      <c r="AO8" s="21">
        <f t="shared" si="7"/>
        <v>4</v>
      </c>
      <c r="AP8" s="21" t="str">
        <f t="shared" si="8"/>
        <v>ป</v>
      </c>
      <c r="AQ8" s="21">
        <f t="shared" si="9"/>
        <v>4</v>
      </c>
      <c r="AR8" s="21" t="str">
        <f t="shared" si="10"/>
        <v>ส</v>
      </c>
      <c r="AS8" s="21">
        <f t="shared" si="11"/>
        <v>7</v>
      </c>
      <c r="AT8" s="12">
        <f t="shared" si="12"/>
        <v>1</v>
      </c>
      <c r="AU8" s="12">
        <f t="shared" si="13"/>
        <v>1</v>
      </c>
      <c r="AV8" s="12">
        <f t="shared" si="14"/>
        <v>0</v>
      </c>
      <c r="AW8" s="12">
        <f t="shared" si="15"/>
        <v>2</v>
      </c>
      <c r="AX8" s="12">
        <f t="shared" si="16"/>
        <v>0</v>
      </c>
      <c r="AY8" s="12">
        <f t="shared" si="17"/>
        <v>0</v>
      </c>
      <c r="AZ8" s="12">
        <f t="shared" si="18"/>
        <v>1</v>
      </c>
      <c r="BA8" s="12">
        <f t="shared" si="19"/>
        <v>1</v>
      </c>
      <c r="BB8" s="12">
        <f t="shared" si="20"/>
        <v>1</v>
      </c>
      <c r="BC8" s="12">
        <f t="shared" si="21"/>
        <v>1</v>
      </c>
      <c r="BD8" s="12">
        <f t="shared" si="22"/>
        <v>2</v>
      </c>
      <c r="BE8" s="12">
        <f t="shared" si="23"/>
        <v>0</v>
      </c>
      <c r="BF8" s="12">
        <f t="shared" si="24"/>
        <v>0</v>
      </c>
      <c r="BG8" s="12">
        <f t="shared" si="25"/>
        <v>1</v>
      </c>
      <c r="BH8" s="12">
        <f t="shared" si="26"/>
        <v>0</v>
      </c>
      <c r="BI8" s="12">
        <f t="shared" si="27"/>
        <v>0</v>
      </c>
      <c r="BJ8" s="12">
        <f t="shared" si="28"/>
        <v>1</v>
      </c>
      <c r="BK8" s="12">
        <f t="shared" si="29"/>
        <v>0</v>
      </c>
      <c r="BL8" s="12">
        <f t="shared" si="30"/>
        <v>0</v>
      </c>
      <c r="BM8" s="12">
        <f t="shared" si="31"/>
        <v>2</v>
      </c>
      <c r="BN8" s="12">
        <f t="shared" si="32"/>
        <v>1</v>
      </c>
      <c r="BO8" s="12">
        <f t="shared" si="33"/>
        <v>1</v>
      </c>
      <c r="BP8" s="12">
        <f t="shared" si="34"/>
        <v>1</v>
      </c>
      <c r="BQ8" s="12">
        <f t="shared" si="35"/>
        <v>0</v>
      </c>
      <c r="BR8" s="12">
        <f t="shared" si="36"/>
        <v>1</v>
      </c>
      <c r="BS8" s="21" t="str">
        <f t="shared" si="37"/>
        <v>ไม่มีจุดแข็ง</v>
      </c>
      <c r="BT8" s="21">
        <f t="shared" si="38"/>
        <v>0</v>
      </c>
      <c r="BU8" s="21" t="str">
        <f t="shared" si="39"/>
        <v>ปกติ</v>
      </c>
    </row>
    <row r="9" spans="1:73" ht="19.5" customHeight="1">
      <c r="A9" s="2">
        <v>7</v>
      </c>
      <c r="B9" s="36" t="str">
        <f>IF(ISBLANK(ข้อมูลนักเรียน!B12)," ",ข้อมูลนักเรียน!B12)</f>
        <v>เด็กชายภาณุมาศ  คำยอง</v>
      </c>
      <c r="C9" s="4">
        <v>1</v>
      </c>
      <c r="D9" s="4">
        <v>0</v>
      </c>
      <c r="E9" s="4">
        <v>0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21">
        <f t="shared" si="2"/>
        <v>0</v>
      </c>
      <c r="AK9" s="21">
        <f t="shared" si="3"/>
        <v>3</v>
      </c>
      <c r="AL9" s="21" t="str">
        <f t="shared" si="4"/>
        <v>ป</v>
      </c>
      <c r="AM9" s="21">
        <f t="shared" si="5"/>
        <v>2</v>
      </c>
      <c r="AN9" s="21" t="str">
        <f t="shared" si="6"/>
        <v>ป</v>
      </c>
      <c r="AO9" s="21">
        <f t="shared" si="7"/>
        <v>4</v>
      </c>
      <c r="AP9" s="21" t="str">
        <f t="shared" si="8"/>
        <v>ป</v>
      </c>
      <c r="AQ9" s="21">
        <f t="shared" si="9"/>
        <v>4</v>
      </c>
      <c r="AR9" s="21" t="str">
        <f t="shared" si="10"/>
        <v>ส</v>
      </c>
      <c r="AS9" s="21">
        <f t="shared" si="11"/>
        <v>5</v>
      </c>
      <c r="AT9" s="12">
        <f t="shared" si="12"/>
        <v>1</v>
      </c>
      <c r="AU9" s="12">
        <f t="shared" si="13"/>
        <v>0</v>
      </c>
      <c r="AV9" s="12">
        <f t="shared" si="14"/>
        <v>0</v>
      </c>
      <c r="AW9" s="12">
        <f t="shared" si="15"/>
        <v>1</v>
      </c>
      <c r="AX9" s="12">
        <f t="shared" si="16"/>
        <v>1</v>
      </c>
      <c r="AY9" s="12">
        <f t="shared" si="17"/>
        <v>1</v>
      </c>
      <c r="AZ9" s="12">
        <f t="shared" si="18"/>
        <v>1</v>
      </c>
      <c r="BA9" s="12">
        <f t="shared" si="19"/>
        <v>1</v>
      </c>
      <c r="BB9" s="12">
        <f t="shared" si="20"/>
        <v>1</v>
      </c>
      <c r="BC9" s="12">
        <f t="shared" si="21"/>
        <v>1</v>
      </c>
      <c r="BD9" s="12">
        <f t="shared" si="22"/>
        <v>1</v>
      </c>
      <c r="BE9" s="12">
        <f t="shared" si="23"/>
        <v>0</v>
      </c>
      <c r="BF9" s="12">
        <f t="shared" si="24"/>
        <v>0</v>
      </c>
      <c r="BG9" s="12">
        <f t="shared" si="25"/>
        <v>1</v>
      </c>
      <c r="BH9" s="12">
        <f t="shared" si="26"/>
        <v>1</v>
      </c>
      <c r="BI9" s="12">
        <f t="shared" si="27"/>
        <v>1</v>
      </c>
      <c r="BJ9" s="12">
        <f t="shared" si="28"/>
        <v>1</v>
      </c>
      <c r="BK9" s="12">
        <f t="shared" si="29"/>
        <v>0</v>
      </c>
      <c r="BL9" s="12">
        <f t="shared" si="30"/>
        <v>0</v>
      </c>
      <c r="BM9" s="12">
        <f t="shared" si="31"/>
        <v>1</v>
      </c>
      <c r="BN9" s="12">
        <f t="shared" si="32"/>
        <v>1</v>
      </c>
      <c r="BO9" s="12">
        <f t="shared" si="33"/>
        <v>0</v>
      </c>
      <c r="BP9" s="12">
        <f t="shared" si="34"/>
        <v>1</v>
      </c>
      <c r="BQ9" s="12">
        <f t="shared" si="35"/>
        <v>1</v>
      </c>
      <c r="BR9" s="12">
        <f t="shared" si="36"/>
        <v>1</v>
      </c>
      <c r="BS9" s="21" t="str">
        <f t="shared" si="37"/>
        <v>ไม่มีจุดแข็ง</v>
      </c>
      <c r="BT9" s="21">
        <f t="shared" si="38"/>
        <v>0</v>
      </c>
      <c r="BU9" s="21" t="str">
        <f t="shared" si="39"/>
        <v>ปกติ</v>
      </c>
    </row>
    <row r="10" spans="1:73" ht="19.5" customHeight="1">
      <c r="A10" s="2">
        <v>8</v>
      </c>
      <c r="B10" s="36" t="str">
        <f>IF(ISBLANK(ข้อมูลนักเรียน!B13)," ",ข้อมูลนักเรียน!B13)</f>
        <v>เด็กชายภาณุวัฒน์  จี้รัตน์</v>
      </c>
      <c r="C10" s="4">
        <v>2</v>
      </c>
      <c r="D10" s="4">
        <v>2</v>
      </c>
      <c r="E10" s="4">
        <v>0</v>
      </c>
      <c r="F10" s="4">
        <v>2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1</v>
      </c>
      <c r="M10" s="4">
        <v>2</v>
      </c>
      <c r="N10" s="4">
        <v>0</v>
      </c>
      <c r="O10" s="4">
        <v>0</v>
      </c>
      <c r="P10" s="4">
        <v>2</v>
      </c>
      <c r="Q10" s="4">
        <v>1</v>
      </c>
      <c r="R10" s="4"/>
      <c r="S10" s="4">
        <v>1</v>
      </c>
      <c r="T10" s="4">
        <v>1</v>
      </c>
      <c r="U10" s="4">
        <v>1</v>
      </c>
      <c r="V10" s="4">
        <v>1</v>
      </c>
      <c r="W10" s="4">
        <v>2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21">
        <f t="shared" si="2"/>
        <v>0</v>
      </c>
      <c r="AK10" s="21">
        <f t="shared" si="3"/>
        <v>1</v>
      </c>
      <c r="AL10" s="21" t="str">
        <f t="shared" si="4"/>
        <v>ป</v>
      </c>
      <c r="AM10" s="21">
        <f t="shared" si="5"/>
        <v>2</v>
      </c>
      <c r="AN10" s="21" t="str">
        <f t="shared" si="6"/>
        <v>ป</v>
      </c>
      <c r="AO10" s="21">
        <f t="shared" si="7"/>
        <v>4</v>
      </c>
      <c r="AP10" s="21" t="str">
        <f t="shared" si="8"/>
        <v>ป</v>
      </c>
      <c r="AQ10" s="21">
        <f t="shared" si="9"/>
        <v>1</v>
      </c>
      <c r="AR10" s="21" t="str">
        <f t="shared" si="10"/>
        <v>ป</v>
      </c>
      <c r="AS10" s="21">
        <f t="shared" si="11"/>
        <v>7</v>
      </c>
      <c r="AT10" s="12">
        <f t="shared" si="12"/>
        <v>2</v>
      </c>
      <c r="AU10" s="12">
        <f t="shared" si="13"/>
        <v>2</v>
      </c>
      <c r="AV10" s="12">
        <f t="shared" si="14"/>
        <v>0</v>
      </c>
      <c r="AW10" s="12">
        <f t="shared" si="15"/>
        <v>2</v>
      </c>
      <c r="AX10" s="12">
        <f t="shared" si="16"/>
        <v>0</v>
      </c>
      <c r="AY10" s="12">
        <f t="shared" si="17"/>
        <v>0</v>
      </c>
      <c r="AZ10" s="12">
        <f t="shared" si="18"/>
        <v>1</v>
      </c>
      <c r="BA10" s="12">
        <f t="shared" si="19"/>
        <v>1</v>
      </c>
      <c r="BB10" s="12">
        <f t="shared" si="20"/>
        <v>1</v>
      </c>
      <c r="BC10" s="12">
        <f t="shared" si="21"/>
        <v>1</v>
      </c>
      <c r="BD10" s="12">
        <f t="shared" si="22"/>
        <v>0</v>
      </c>
      <c r="BE10" s="12">
        <f t="shared" si="23"/>
        <v>0</v>
      </c>
      <c r="BF10" s="12">
        <f t="shared" si="24"/>
        <v>0</v>
      </c>
      <c r="BG10" s="12">
        <f t="shared" si="25"/>
        <v>0</v>
      </c>
      <c r="BH10" s="12">
        <f t="shared" si="26"/>
        <v>1</v>
      </c>
      <c r="BI10" s="12">
        <f t="shared" si="27"/>
        <v>0</v>
      </c>
      <c r="BJ10" s="12">
        <f t="shared" si="28"/>
        <v>1</v>
      </c>
      <c r="BK10" s="12">
        <f t="shared" si="29"/>
        <v>1</v>
      </c>
      <c r="BL10" s="12">
        <f t="shared" si="30"/>
        <v>1</v>
      </c>
      <c r="BM10" s="12">
        <f t="shared" si="31"/>
        <v>1</v>
      </c>
      <c r="BN10" s="12">
        <f t="shared" si="32"/>
        <v>0</v>
      </c>
      <c r="BO10" s="12">
        <f t="shared" si="33"/>
        <v>0</v>
      </c>
      <c r="BP10" s="12">
        <f t="shared" si="34"/>
        <v>0</v>
      </c>
      <c r="BQ10" s="12">
        <f t="shared" si="35"/>
        <v>0</v>
      </c>
      <c r="BR10" s="12">
        <f t="shared" si="36"/>
        <v>0</v>
      </c>
      <c r="BS10" s="21" t="str">
        <f t="shared" si="37"/>
        <v>ไม่มีจุดแข็ง</v>
      </c>
      <c r="BT10" s="21">
        <f t="shared" si="38"/>
        <v>0</v>
      </c>
      <c r="BU10" s="21" t="str">
        <f t="shared" si="39"/>
        <v>ปกติ</v>
      </c>
    </row>
    <row r="11" spans="1:73" ht="19.5" customHeight="1">
      <c r="A11" s="2">
        <v>9</v>
      </c>
      <c r="B11" s="36" t="str">
        <f>IF(ISBLANK(ข้อมูลนักเรียน!B14)," ",ข้อมูลนักเรียน!B14)</f>
        <v>เด็กชายภูริภัทร  จุมปูสี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2</v>
      </c>
      <c r="K11" s="4">
        <v>1</v>
      </c>
      <c r="L11" s="4">
        <v>2</v>
      </c>
      <c r="M11" s="4">
        <v>1</v>
      </c>
      <c r="N11" s="4">
        <v>0</v>
      </c>
      <c r="O11" s="4">
        <v>0</v>
      </c>
      <c r="P11" s="4">
        <v>1</v>
      </c>
      <c r="Q11" s="4">
        <v>1</v>
      </c>
      <c r="R11" s="4">
        <v>1</v>
      </c>
      <c r="S11" s="4">
        <v>1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21">
        <f t="shared" si="2"/>
        <v>0</v>
      </c>
      <c r="AK11" s="21">
        <f t="shared" si="3"/>
        <v>5</v>
      </c>
      <c r="AL11" s="21" t="str">
        <f t="shared" si="4"/>
        <v>ป</v>
      </c>
      <c r="AM11" s="21">
        <f t="shared" si="5"/>
        <v>2</v>
      </c>
      <c r="AN11" s="21" t="str">
        <f t="shared" si="6"/>
        <v>ป</v>
      </c>
      <c r="AO11" s="21">
        <f t="shared" si="7"/>
        <v>6</v>
      </c>
      <c r="AP11" s="21" t="str">
        <f t="shared" si="8"/>
        <v>ส</v>
      </c>
      <c r="AQ11" s="21">
        <f t="shared" si="9"/>
        <v>4</v>
      </c>
      <c r="AR11" s="21" t="str">
        <f t="shared" si="10"/>
        <v>ส</v>
      </c>
      <c r="AS11" s="21">
        <f t="shared" si="11"/>
        <v>5</v>
      </c>
      <c r="AT11" s="12">
        <f t="shared" si="12"/>
        <v>1</v>
      </c>
      <c r="AU11" s="12">
        <f t="shared" si="13"/>
        <v>1</v>
      </c>
      <c r="AV11" s="12">
        <f t="shared" si="14"/>
        <v>1</v>
      </c>
      <c r="AW11" s="12">
        <f t="shared" si="15"/>
        <v>1</v>
      </c>
      <c r="AX11" s="12">
        <f t="shared" si="16"/>
        <v>1</v>
      </c>
      <c r="AY11" s="12">
        <f t="shared" si="17"/>
        <v>1</v>
      </c>
      <c r="AZ11" s="12">
        <f t="shared" si="18"/>
        <v>1</v>
      </c>
      <c r="BA11" s="12">
        <f t="shared" si="19"/>
        <v>2</v>
      </c>
      <c r="BB11" s="12">
        <f t="shared" si="20"/>
        <v>1</v>
      </c>
      <c r="BC11" s="12">
        <f t="shared" si="21"/>
        <v>2</v>
      </c>
      <c r="BD11" s="12">
        <f t="shared" si="22"/>
        <v>1</v>
      </c>
      <c r="BE11" s="12">
        <f t="shared" si="23"/>
        <v>0</v>
      </c>
      <c r="BF11" s="12">
        <f t="shared" si="24"/>
        <v>0</v>
      </c>
      <c r="BG11" s="12">
        <f t="shared" si="25"/>
        <v>1</v>
      </c>
      <c r="BH11" s="12">
        <f t="shared" si="26"/>
        <v>1</v>
      </c>
      <c r="BI11" s="12">
        <f t="shared" si="27"/>
        <v>1</v>
      </c>
      <c r="BJ11" s="12">
        <f t="shared" si="28"/>
        <v>1</v>
      </c>
      <c r="BK11" s="12">
        <f t="shared" si="29"/>
        <v>0</v>
      </c>
      <c r="BL11" s="12">
        <f t="shared" si="30"/>
        <v>0</v>
      </c>
      <c r="BM11" s="12">
        <f t="shared" si="31"/>
        <v>1</v>
      </c>
      <c r="BN11" s="12">
        <f t="shared" si="32"/>
        <v>1</v>
      </c>
      <c r="BO11" s="12">
        <f t="shared" si="33"/>
        <v>0</v>
      </c>
      <c r="BP11" s="12">
        <f t="shared" si="34"/>
        <v>1</v>
      </c>
      <c r="BQ11" s="12">
        <f t="shared" si="35"/>
        <v>1</v>
      </c>
      <c r="BR11" s="12">
        <f t="shared" si="36"/>
        <v>1</v>
      </c>
      <c r="BS11" s="21" t="str">
        <f t="shared" si="37"/>
        <v>ไม่มีจุดแข็ง</v>
      </c>
      <c r="BT11" s="21">
        <f t="shared" si="38"/>
        <v>0</v>
      </c>
      <c r="BU11" s="21" t="str">
        <f t="shared" si="39"/>
        <v>ปกติ</v>
      </c>
    </row>
    <row r="12" spans="1:73" ht="19.5" customHeight="1">
      <c r="A12" s="2">
        <v>10</v>
      </c>
      <c r="B12" s="36" t="str">
        <f>IF(ISBLANK(ข้อมูลนักเรียน!B15)," ",ข้อมูลนักเรียน!B15)</f>
        <v>เด็กชายวรโชติ  รุ่งรัตน์</v>
      </c>
      <c r="C12" s="4">
        <v>1</v>
      </c>
      <c r="D12" s="4">
        <v>1</v>
      </c>
      <c r="E12" s="4">
        <v>0</v>
      </c>
      <c r="F12" s="4">
        <v>1</v>
      </c>
      <c r="G12" s="4">
        <v>1</v>
      </c>
      <c r="H12" s="4">
        <v>1</v>
      </c>
      <c r="I12" s="4">
        <v>1</v>
      </c>
      <c r="J12" s="4">
        <v>2</v>
      </c>
      <c r="K12" s="4">
        <v>1</v>
      </c>
      <c r="L12" s="4">
        <v>1</v>
      </c>
      <c r="M12" s="4">
        <v>2</v>
      </c>
      <c r="N12" s="4">
        <v>0</v>
      </c>
      <c r="O12" s="4">
        <v>0</v>
      </c>
      <c r="P12" s="4">
        <v>2</v>
      </c>
      <c r="Q12" s="4">
        <v>14</v>
      </c>
      <c r="R12" s="4">
        <v>1</v>
      </c>
      <c r="S12" s="4">
        <v>2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21">
        <f t="shared" si="2"/>
        <v>0</v>
      </c>
      <c r="AK12" s="21">
        <f t="shared" si="3"/>
        <v>3</v>
      </c>
      <c r="AL12" s="21" t="str">
        <f t="shared" si="4"/>
        <v>ป</v>
      </c>
      <c r="AM12" s="21">
        <f t="shared" si="5"/>
        <v>2</v>
      </c>
      <c r="AN12" s="21" t="str">
        <f t="shared" si="6"/>
        <v>ป</v>
      </c>
      <c r="AO12" s="21">
        <f t="shared" si="7"/>
        <v>18</v>
      </c>
      <c r="AP12" s="21" t="str">
        <f t="shared" si="8"/>
        <v>ส</v>
      </c>
      <c r="AQ12" s="21">
        <f t="shared" si="9"/>
        <v>1</v>
      </c>
      <c r="AR12" s="21" t="str">
        <f t="shared" si="10"/>
        <v>ป</v>
      </c>
      <c r="AS12" s="21">
        <f t="shared" si="11"/>
        <v>6</v>
      </c>
      <c r="AT12" s="12">
        <f t="shared" si="12"/>
        <v>1</v>
      </c>
      <c r="AU12" s="12">
        <f t="shared" si="13"/>
        <v>1</v>
      </c>
      <c r="AV12" s="12">
        <f t="shared" si="14"/>
        <v>0</v>
      </c>
      <c r="AW12" s="12">
        <f t="shared" si="15"/>
        <v>1</v>
      </c>
      <c r="AX12" s="12">
        <f t="shared" si="16"/>
        <v>1</v>
      </c>
      <c r="AY12" s="12">
        <f t="shared" si="17"/>
        <v>1</v>
      </c>
      <c r="AZ12" s="12">
        <f t="shared" si="18"/>
        <v>1</v>
      </c>
      <c r="BA12" s="12">
        <f t="shared" si="19"/>
        <v>2</v>
      </c>
      <c r="BB12" s="12">
        <f t="shared" si="20"/>
        <v>1</v>
      </c>
      <c r="BC12" s="12">
        <f t="shared" si="21"/>
        <v>1</v>
      </c>
      <c r="BD12" s="12">
        <f t="shared" si="22"/>
        <v>0</v>
      </c>
      <c r="BE12" s="12">
        <f t="shared" si="23"/>
        <v>0</v>
      </c>
      <c r="BF12" s="12">
        <f t="shared" si="24"/>
        <v>0</v>
      </c>
      <c r="BG12" s="12">
        <f t="shared" si="25"/>
        <v>0</v>
      </c>
      <c r="BH12" s="12">
        <f t="shared" si="26"/>
        <v>14</v>
      </c>
      <c r="BI12" s="12">
        <f t="shared" si="27"/>
        <v>1</v>
      </c>
      <c r="BJ12" s="12">
        <f t="shared" si="28"/>
        <v>2</v>
      </c>
      <c r="BK12" s="12">
        <f t="shared" si="29"/>
        <v>0</v>
      </c>
      <c r="BL12" s="12">
        <f t="shared" si="30"/>
        <v>0</v>
      </c>
      <c r="BM12" s="12">
        <f t="shared" si="31"/>
        <v>1</v>
      </c>
      <c r="BN12" s="12">
        <f t="shared" si="32"/>
        <v>1</v>
      </c>
      <c r="BO12" s="12">
        <f t="shared" si="33"/>
        <v>0</v>
      </c>
      <c r="BP12" s="12">
        <f t="shared" si="34"/>
        <v>0</v>
      </c>
      <c r="BQ12" s="12">
        <f t="shared" si="35"/>
        <v>0</v>
      </c>
      <c r="BR12" s="12">
        <f t="shared" si="36"/>
        <v>1</v>
      </c>
      <c r="BS12" s="21" t="str">
        <f t="shared" si="37"/>
        <v>ไม่มีจุดแข็ง</v>
      </c>
      <c r="BT12" s="21">
        <f t="shared" si="38"/>
        <v>0</v>
      </c>
      <c r="BU12" s="21" t="str">
        <f t="shared" si="39"/>
        <v>ปกติ</v>
      </c>
    </row>
    <row r="13" spans="1:73" ht="19.5" customHeight="1">
      <c r="A13" s="2">
        <v>11</v>
      </c>
      <c r="B13" s="36" t="str">
        <f>IF(ISBLANK(ข้อมูลนักเรียน!B16)," ",ข้อมูลนักเรียน!B16)</f>
        <v>เด็กชายศิวดล  ใจป้อม</v>
      </c>
      <c r="C13" s="4">
        <v>2</v>
      </c>
      <c r="D13" s="4">
        <v>1</v>
      </c>
      <c r="E13" s="4">
        <v>0</v>
      </c>
      <c r="F13" s="4">
        <v>2</v>
      </c>
      <c r="G13" s="4">
        <v>1</v>
      </c>
      <c r="H13" s="4">
        <v>1</v>
      </c>
      <c r="I13" s="4">
        <v>1</v>
      </c>
      <c r="J13" s="4">
        <v>1</v>
      </c>
      <c r="K13" s="4">
        <v>2</v>
      </c>
      <c r="L13" s="4">
        <v>1</v>
      </c>
      <c r="M13" s="4">
        <v>2</v>
      </c>
      <c r="N13" s="4">
        <v>0</v>
      </c>
      <c r="O13" s="4">
        <v>0</v>
      </c>
      <c r="P13" s="4">
        <v>2</v>
      </c>
      <c r="Q13" s="4">
        <v>0</v>
      </c>
      <c r="R13" s="4">
        <v>1</v>
      </c>
      <c r="S13" s="4">
        <v>2</v>
      </c>
      <c r="T13" s="4">
        <v>0</v>
      </c>
      <c r="U13" s="4">
        <v>0</v>
      </c>
      <c r="V13" s="4">
        <v>2</v>
      </c>
      <c r="W13" s="4">
        <v>2</v>
      </c>
      <c r="X13" s="4">
        <v>0</v>
      </c>
      <c r="Y13" s="4">
        <v>1</v>
      </c>
      <c r="Z13" s="4">
        <v>0</v>
      </c>
      <c r="AA13" s="4">
        <v>2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21">
        <f t="shared" si="2"/>
        <v>0</v>
      </c>
      <c r="AK13" s="21">
        <f t="shared" si="3"/>
        <v>2</v>
      </c>
      <c r="AL13" s="21" t="str">
        <f t="shared" si="4"/>
        <v>ป</v>
      </c>
      <c r="AM13" s="21">
        <f t="shared" si="5"/>
        <v>2</v>
      </c>
      <c r="AN13" s="21" t="str">
        <f t="shared" si="6"/>
        <v>ป</v>
      </c>
      <c r="AO13" s="21">
        <f t="shared" si="7"/>
        <v>2</v>
      </c>
      <c r="AP13" s="21" t="str">
        <f t="shared" si="8"/>
        <v>ป</v>
      </c>
      <c r="AQ13" s="21">
        <f t="shared" si="9"/>
        <v>2</v>
      </c>
      <c r="AR13" s="21" t="str">
        <f t="shared" si="10"/>
        <v>ป</v>
      </c>
      <c r="AS13" s="21">
        <f t="shared" si="11"/>
        <v>10</v>
      </c>
      <c r="AT13" s="12">
        <f t="shared" si="12"/>
        <v>2</v>
      </c>
      <c r="AU13" s="12">
        <f t="shared" si="13"/>
        <v>1</v>
      </c>
      <c r="AV13" s="12">
        <f t="shared" si="14"/>
        <v>0</v>
      </c>
      <c r="AW13" s="12">
        <f t="shared" si="15"/>
        <v>2</v>
      </c>
      <c r="AX13" s="12">
        <f t="shared" si="16"/>
        <v>1</v>
      </c>
      <c r="AY13" s="12">
        <f t="shared" si="17"/>
        <v>1</v>
      </c>
      <c r="AZ13" s="12">
        <f t="shared" si="18"/>
        <v>1</v>
      </c>
      <c r="BA13" s="12">
        <f t="shared" si="19"/>
        <v>1</v>
      </c>
      <c r="BB13" s="12">
        <f t="shared" si="20"/>
        <v>2</v>
      </c>
      <c r="BC13" s="12">
        <f t="shared" si="21"/>
        <v>1</v>
      </c>
      <c r="BD13" s="12">
        <f t="shared" si="22"/>
        <v>0</v>
      </c>
      <c r="BE13" s="12">
        <f t="shared" si="23"/>
        <v>0</v>
      </c>
      <c r="BF13" s="12">
        <f t="shared" si="24"/>
        <v>0</v>
      </c>
      <c r="BG13" s="12">
        <f t="shared" si="25"/>
        <v>0</v>
      </c>
      <c r="BH13" s="12">
        <f t="shared" si="26"/>
        <v>0</v>
      </c>
      <c r="BI13" s="12">
        <f t="shared" si="27"/>
        <v>1</v>
      </c>
      <c r="BJ13" s="12">
        <f t="shared" si="28"/>
        <v>2</v>
      </c>
      <c r="BK13" s="12">
        <f t="shared" si="29"/>
        <v>0</v>
      </c>
      <c r="BL13" s="12">
        <f t="shared" si="30"/>
        <v>0</v>
      </c>
      <c r="BM13" s="12">
        <f t="shared" si="31"/>
        <v>2</v>
      </c>
      <c r="BN13" s="12">
        <f t="shared" si="32"/>
        <v>0</v>
      </c>
      <c r="BO13" s="12">
        <f t="shared" si="33"/>
        <v>0</v>
      </c>
      <c r="BP13" s="12">
        <f t="shared" si="34"/>
        <v>1</v>
      </c>
      <c r="BQ13" s="12">
        <f t="shared" si="35"/>
        <v>0</v>
      </c>
      <c r="BR13" s="12">
        <f t="shared" si="36"/>
        <v>0</v>
      </c>
      <c r="BS13" s="21" t="str">
        <f t="shared" si="37"/>
        <v>ไม่มีจุดแข็ง</v>
      </c>
      <c r="BT13" s="21">
        <f t="shared" si="38"/>
        <v>0</v>
      </c>
      <c r="BU13" s="21" t="str">
        <f t="shared" si="39"/>
        <v>ปกติ</v>
      </c>
    </row>
    <row r="14" spans="1:73" ht="19.5" customHeight="1">
      <c r="A14" s="2">
        <v>12</v>
      </c>
      <c r="B14" s="36" t="str">
        <f>IF(ISBLANK(ข้อมูลนักเรียน!B17)," ",ข้อมูลนักเรียน!B17)</f>
        <v>เด็กชายวรพันธ์  ขัดทา</v>
      </c>
      <c r="C14" s="4">
        <v>2</v>
      </c>
      <c r="D14" s="4">
        <v>2</v>
      </c>
      <c r="E14" s="4">
        <v>0</v>
      </c>
      <c r="F14" s="4">
        <v>2</v>
      </c>
      <c r="G14" s="4">
        <v>0</v>
      </c>
      <c r="H14" s="4">
        <v>2</v>
      </c>
      <c r="I14" s="4">
        <v>2</v>
      </c>
      <c r="J14" s="4">
        <v>0</v>
      </c>
      <c r="K14" s="4">
        <v>2</v>
      </c>
      <c r="L14" s="4">
        <v>0</v>
      </c>
      <c r="M14" s="4">
        <v>0</v>
      </c>
      <c r="N14" s="4">
        <v>0</v>
      </c>
      <c r="O14" s="4">
        <v>1</v>
      </c>
      <c r="P14" s="4">
        <v>1</v>
      </c>
      <c r="Q14" s="4">
        <v>1</v>
      </c>
      <c r="R14" s="4">
        <v>0</v>
      </c>
      <c r="S14" s="4">
        <v>1</v>
      </c>
      <c r="T14" s="4">
        <v>0</v>
      </c>
      <c r="U14" s="4">
        <v>0</v>
      </c>
      <c r="V14" s="4">
        <v>2</v>
      </c>
      <c r="W14" s="4">
        <v>2</v>
      </c>
      <c r="X14" s="4">
        <v>0</v>
      </c>
      <c r="Y14" s="4">
        <v>2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21">
        <f t="shared" si="2"/>
        <v>0</v>
      </c>
      <c r="AK14" s="21">
        <f t="shared" si="3"/>
        <v>1</v>
      </c>
      <c r="AL14" s="21" t="str">
        <f t="shared" si="4"/>
        <v>ป</v>
      </c>
      <c r="AM14" s="21">
        <f t="shared" si="5"/>
        <v>0</v>
      </c>
      <c r="AN14" s="21" t="str">
        <f t="shared" si="6"/>
        <v>ป</v>
      </c>
      <c r="AO14" s="21">
        <f t="shared" si="7"/>
        <v>3</v>
      </c>
      <c r="AP14" s="21" t="str">
        <f t="shared" si="8"/>
        <v>ป</v>
      </c>
      <c r="AQ14" s="21">
        <f t="shared" si="9"/>
        <v>7</v>
      </c>
      <c r="AR14" s="21" t="str">
        <f t="shared" si="10"/>
        <v>ส</v>
      </c>
      <c r="AS14" s="21">
        <f t="shared" si="11"/>
        <v>9</v>
      </c>
      <c r="AT14" s="12">
        <f t="shared" si="12"/>
        <v>2</v>
      </c>
      <c r="AU14" s="12">
        <f t="shared" si="13"/>
        <v>2</v>
      </c>
      <c r="AV14" s="12">
        <f t="shared" si="14"/>
        <v>0</v>
      </c>
      <c r="AW14" s="12">
        <f t="shared" si="15"/>
        <v>2</v>
      </c>
      <c r="AX14" s="12">
        <f t="shared" si="16"/>
        <v>0</v>
      </c>
      <c r="AY14" s="12">
        <f t="shared" si="17"/>
        <v>2</v>
      </c>
      <c r="AZ14" s="12">
        <f t="shared" si="18"/>
        <v>0</v>
      </c>
      <c r="BA14" s="12">
        <f t="shared" si="19"/>
        <v>0</v>
      </c>
      <c r="BB14" s="12">
        <f t="shared" si="20"/>
        <v>2</v>
      </c>
      <c r="BC14" s="12">
        <f t="shared" si="21"/>
        <v>0</v>
      </c>
      <c r="BD14" s="12">
        <f t="shared" si="22"/>
        <v>2</v>
      </c>
      <c r="BE14" s="12">
        <f t="shared" si="23"/>
        <v>0</v>
      </c>
      <c r="BF14" s="12">
        <f t="shared" si="24"/>
        <v>1</v>
      </c>
      <c r="BG14" s="12">
        <f t="shared" si="25"/>
        <v>1</v>
      </c>
      <c r="BH14" s="12">
        <f t="shared" si="26"/>
        <v>1</v>
      </c>
      <c r="BI14" s="12">
        <f t="shared" si="27"/>
        <v>0</v>
      </c>
      <c r="BJ14" s="12">
        <f t="shared" si="28"/>
        <v>1</v>
      </c>
      <c r="BK14" s="12">
        <f t="shared" si="29"/>
        <v>0</v>
      </c>
      <c r="BL14" s="12">
        <f t="shared" si="30"/>
        <v>0</v>
      </c>
      <c r="BM14" s="12">
        <f t="shared" si="31"/>
        <v>2</v>
      </c>
      <c r="BN14" s="12">
        <f t="shared" si="32"/>
        <v>0</v>
      </c>
      <c r="BO14" s="12">
        <f t="shared" si="33"/>
        <v>0</v>
      </c>
      <c r="BP14" s="12">
        <f t="shared" si="34"/>
        <v>2</v>
      </c>
      <c r="BQ14" s="12">
        <f t="shared" si="35"/>
        <v>0</v>
      </c>
      <c r="BR14" s="12">
        <f t="shared" si="36"/>
        <v>0</v>
      </c>
      <c r="BS14" s="21" t="str">
        <f t="shared" si="37"/>
        <v>ไม่มีจุดแข็ง</v>
      </c>
      <c r="BT14" s="21">
        <f t="shared" si="38"/>
        <v>0</v>
      </c>
      <c r="BU14" s="21" t="str">
        <f t="shared" si="39"/>
        <v>ปกติ</v>
      </c>
    </row>
    <row r="15" spans="1:73" ht="19.5" customHeight="1">
      <c r="A15" s="2">
        <v>13</v>
      </c>
      <c r="B15" s="36" t="str">
        <f>IF(ISBLANK(ข้อมูลนักเรียน!B18)," ",ข้อมูลนักเรียน!B18)</f>
        <v>เด็กชายพงศ์พิสุทธิ์  ญาณะพันธุ์</v>
      </c>
      <c r="C15" s="4">
        <v>1</v>
      </c>
      <c r="D15" s="4">
        <v>0</v>
      </c>
      <c r="E15" s="4">
        <v>0</v>
      </c>
      <c r="F15" s="4">
        <v>1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2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1</v>
      </c>
      <c r="T15" s="4">
        <v>0</v>
      </c>
      <c r="U15" s="4">
        <v>0</v>
      </c>
      <c r="V15" s="4">
        <v>1</v>
      </c>
      <c r="W15" s="4">
        <v>2</v>
      </c>
      <c r="X15" s="4">
        <v>0</v>
      </c>
      <c r="Y15" s="4">
        <v>1</v>
      </c>
      <c r="Z15" s="4">
        <v>0</v>
      </c>
      <c r="AA15" s="4">
        <v>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21">
        <f t="shared" si="2"/>
        <v>0</v>
      </c>
      <c r="AK15" s="21">
        <f t="shared" si="3"/>
        <v>1</v>
      </c>
      <c r="AL15" s="21" t="str">
        <f t="shared" si="4"/>
        <v>ป</v>
      </c>
      <c r="AM15" s="21">
        <f t="shared" si="5"/>
        <v>2</v>
      </c>
      <c r="AN15" s="21" t="str">
        <f t="shared" si="6"/>
        <v>ป</v>
      </c>
      <c r="AO15" s="21">
        <f t="shared" si="7"/>
        <v>0</v>
      </c>
      <c r="AP15" s="21" t="str">
        <f t="shared" si="8"/>
        <v>ป</v>
      </c>
      <c r="AQ15" s="21">
        <f t="shared" si="9"/>
        <v>3</v>
      </c>
      <c r="AR15" s="21" t="str">
        <f t="shared" si="10"/>
        <v>ป</v>
      </c>
      <c r="AS15" s="21">
        <f t="shared" si="11"/>
        <v>5</v>
      </c>
      <c r="AT15" s="12">
        <f t="shared" si="12"/>
        <v>1</v>
      </c>
      <c r="AU15" s="12">
        <f t="shared" si="13"/>
        <v>0</v>
      </c>
      <c r="AV15" s="12">
        <f t="shared" si="14"/>
        <v>0</v>
      </c>
      <c r="AW15" s="12">
        <f t="shared" si="15"/>
        <v>1</v>
      </c>
      <c r="AX15" s="12">
        <f t="shared" si="16"/>
        <v>1</v>
      </c>
      <c r="AY15" s="12">
        <f t="shared" si="17"/>
        <v>0</v>
      </c>
      <c r="AZ15" s="12">
        <f t="shared" si="18"/>
        <v>1</v>
      </c>
      <c r="BA15" s="12">
        <f t="shared" si="19"/>
        <v>0</v>
      </c>
      <c r="BB15" s="12">
        <f t="shared" si="20"/>
        <v>1</v>
      </c>
      <c r="BC15" s="12">
        <f t="shared" si="21"/>
        <v>0</v>
      </c>
      <c r="BD15" s="12">
        <f t="shared" si="22"/>
        <v>0</v>
      </c>
      <c r="BE15" s="12">
        <f t="shared" si="23"/>
        <v>0</v>
      </c>
      <c r="BF15" s="12">
        <f t="shared" si="24"/>
        <v>0</v>
      </c>
      <c r="BG15" s="12">
        <f t="shared" si="25"/>
        <v>2</v>
      </c>
      <c r="BH15" s="12">
        <f t="shared" si="26"/>
        <v>0</v>
      </c>
      <c r="BI15" s="12">
        <f t="shared" si="27"/>
        <v>1</v>
      </c>
      <c r="BJ15" s="12">
        <f t="shared" si="28"/>
        <v>1</v>
      </c>
      <c r="BK15" s="12">
        <f t="shared" si="29"/>
        <v>0</v>
      </c>
      <c r="BL15" s="12">
        <f t="shared" si="30"/>
        <v>0</v>
      </c>
      <c r="BM15" s="12">
        <f t="shared" si="31"/>
        <v>1</v>
      </c>
      <c r="BN15" s="12">
        <f t="shared" si="32"/>
        <v>0</v>
      </c>
      <c r="BO15" s="12">
        <f t="shared" si="33"/>
        <v>0</v>
      </c>
      <c r="BP15" s="12">
        <f t="shared" si="34"/>
        <v>1</v>
      </c>
      <c r="BQ15" s="12">
        <f t="shared" si="35"/>
        <v>0</v>
      </c>
      <c r="BR15" s="12">
        <f t="shared" si="36"/>
        <v>0</v>
      </c>
      <c r="BS15" s="21" t="str">
        <f t="shared" si="37"/>
        <v>ไม่มีจุดแข็ง</v>
      </c>
      <c r="BT15" s="21">
        <f t="shared" si="38"/>
        <v>0</v>
      </c>
      <c r="BU15" s="21" t="str">
        <f t="shared" si="39"/>
        <v>ปกติ</v>
      </c>
    </row>
    <row r="16" spans="1:73" ht="19.5" customHeight="1">
      <c r="A16" s="2">
        <v>14</v>
      </c>
      <c r="B16" s="36" t="str">
        <f>IF(ISBLANK(ข้อมูลนักเรียน!B19)," ",ข้อมูลนักเรียน!B19)</f>
        <v>เด็กชายศิริกร  เรืองทอง</v>
      </c>
      <c r="C16" s="4">
        <v>1</v>
      </c>
      <c r="D16" s="4">
        <v>1</v>
      </c>
      <c r="E16" s="4">
        <v>1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1</v>
      </c>
      <c r="M16" s="4">
        <v>1</v>
      </c>
      <c r="N16" s="4">
        <v>1</v>
      </c>
      <c r="O16" s="4">
        <v>0</v>
      </c>
      <c r="P16" s="4">
        <v>1</v>
      </c>
      <c r="Q16" s="4">
        <v>1</v>
      </c>
      <c r="R16" s="4">
        <v>1</v>
      </c>
      <c r="S16" s="4">
        <v>1</v>
      </c>
      <c r="T16" s="4">
        <v>0</v>
      </c>
      <c r="U16" s="4">
        <v>0</v>
      </c>
      <c r="V16" s="4">
        <v>1</v>
      </c>
      <c r="W16" s="4">
        <v>1</v>
      </c>
      <c r="X16" s="4">
        <v>1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21">
        <f t="shared" si="2"/>
        <v>0</v>
      </c>
      <c r="AK16" s="21">
        <f t="shared" si="3"/>
        <v>4</v>
      </c>
      <c r="AL16" s="21" t="str">
        <f t="shared" si="4"/>
        <v>ป</v>
      </c>
      <c r="AM16" s="21">
        <f t="shared" si="5"/>
        <v>4</v>
      </c>
      <c r="AN16" s="21" t="str">
        <f t="shared" si="6"/>
        <v>ป</v>
      </c>
      <c r="AO16" s="21">
        <f t="shared" si="7"/>
        <v>5</v>
      </c>
      <c r="AP16" s="21" t="str">
        <f t="shared" si="8"/>
        <v>ป</v>
      </c>
      <c r="AQ16" s="21">
        <f t="shared" si="9"/>
        <v>3</v>
      </c>
      <c r="AR16" s="21" t="str">
        <f t="shared" si="10"/>
        <v>ป</v>
      </c>
      <c r="AS16" s="21">
        <f t="shared" si="11"/>
        <v>3</v>
      </c>
      <c r="AT16" s="12">
        <f t="shared" si="12"/>
        <v>1</v>
      </c>
      <c r="AU16" s="12">
        <f t="shared" si="13"/>
        <v>1</v>
      </c>
      <c r="AV16" s="12">
        <f t="shared" si="14"/>
        <v>1</v>
      </c>
      <c r="AW16" s="12">
        <f t="shared" si="15"/>
        <v>0</v>
      </c>
      <c r="AX16" s="12">
        <f t="shared" si="16"/>
        <v>1</v>
      </c>
      <c r="AY16" s="12">
        <f t="shared" si="17"/>
        <v>1</v>
      </c>
      <c r="AZ16" s="12">
        <f t="shared" si="18"/>
        <v>1</v>
      </c>
      <c r="BA16" s="12">
        <f t="shared" si="19"/>
        <v>1</v>
      </c>
      <c r="BB16" s="12">
        <f t="shared" si="20"/>
        <v>0</v>
      </c>
      <c r="BC16" s="12">
        <f t="shared" si="21"/>
        <v>1</v>
      </c>
      <c r="BD16" s="12">
        <f t="shared" si="22"/>
        <v>1</v>
      </c>
      <c r="BE16" s="12">
        <f t="shared" si="23"/>
        <v>1</v>
      </c>
      <c r="BF16" s="12">
        <f t="shared" si="24"/>
        <v>0</v>
      </c>
      <c r="BG16" s="12">
        <f t="shared" si="25"/>
        <v>1</v>
      </c>
      <c r="BH16" s="12">
        <f t="shared" si="26"/>
        <v>1</v>
      </c>
      <c r="BI16" s="12">
        <f t="shared" si="27"/>
        <v>1</v>
      </c>
      <c r="BJ16" s="12">
        <f t="shared" si="28"/>
        <v>1</v>
      </c>
      <c r="BK16" s="12">
        <f t="shared" si="29"/>
        <v>0</v>
      </c>
      <c r="BL16" s="12">
        <f t="shared" si="30"/>
        <v>0</v>
      </c>
      <c r="BM16" s="12">
        <f t="shared" si="31"/>
        <v>1</v>
      </c>
      <c r="BN16" s="12">
        <f t="shared" si="32"/>
        <v>1</v>
      </c>
      <c r="BO16" s="12">
        <f t="shared" si="33"/>
        <v>1</v>
      </c>
      <c r="BP16" s="12">
        <f t="shared" si="34"/>
        <v>0</v>
      </c>
      <c r="BQ16" s="12">
        <f t="shared" si="35"/>
        <v>1</v>
      </c>
      <c r="BR16" s="12">
        <f t="shared" si="36"/>
        <v>1</v>
      </c>
      <c r="BS16" s="21" t="str">
        <f t="shared" si="37"/>
        <v>ไม่มีจุดแข็ง</v>
      </c>
      <c r="BT16" s="21">
        <f t="shared" si="38"/>
        <v>0</v>
      </c>
      <c r="BU16" s="21" t="str">
        <f t="shared" si="39"/>
        <v>ปกติ</v>
      </c>
    </row>
    <row r="17" spans="1:73" ht="19.5" customHeight="1">
      <c r="A17" s="2">
        <v>15</v>
      </c>
      <c r="B17" s="36" t="str">
        <f>IF(ISBLANK(ข้อมูลนักเรียน!B20)," ",ข้อมูลนักเรียน!B20)</f>
        <v>เด็กชายดนัยพล  ใจพูล</v>
      </c>
      <c r="C17" s="4">
        <v>1</v>
      </c>
      <c r="D17" s="4">
        <v>1</v>
      </c>
      <c r="E17" s="4">
        <v>1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0</v>
      </c>
      <c r="L17" s="4">
        <v>1</v>
      </c>
      <c r="M17" s="4">
        <v>1</v>
      </c>
      <c r="N17" s="4">
        <v>1</v>
      </c>
      <c r="O17" s="4">
        <v>0</v>
      </c>
      <c r="P17" s="4">
        <v>1</v>
      </c>
      <c r="Q17" s="4">
        <v>0</v>
      </c>
      <c r="R17" s="4">
        <v>1</v>
      </c>
      <c r="S17" s="4">
        <v>1</v>
      </c>
      <c r="T17" s="4">
        <v>1</v>
      </c>
      <c r="U17" s="4">
        <v>0</v>
      </c>
      <c r="V17" s="4">
        <v>0</v>
      </c>
      <c r="W17" s="4">
        <v>1</v>
      </c>
      <c r="X17" s="4">
        <v>1</v>
      </c>
      <c r="Y17" s="4">
        <v>1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21">
        <f t="shared" si="2"/>
        <v>0</v>
      </c>
      <c r="AK17" s="21">
        <f t="shared" si="3"/>
        <v>2</v>
      </c>
      <c r="AL17" s="21" t="str">
        <f t="shared" si="4"/>
        <v>ป</v>
      </c>
      <c r="AM17" s="21">
        <f t="shared" si="5"/>
        <v>4</v>
      </c>
      <c r="AN17" s="21" t="str">
        <f t="shared" si="6"/>
        <v>ป</v>
      </c>
      <c r="AO17" s="21">
        <f t="shared" si="7"/>
        <v>4</v>
      </c>
      <c r="AP17" s="21" t="str">
        <f t="shared" si="8"/>
        <v>ป</v>
      </c>
      <c r="AQ17" s="21">
        <f t="shared" si="9"/>
        <v>4</v>
      </c>
      <c r="AR17" s="21" t="str">
        <f t="shared" si="10"/>
        <v>ส</v>
      </c>
      <c r="AS17" s="21">
        <f t="shared" si="11"/>
        <v>2</v>
      </c>
      <c r="AT17" s="12">
        <f t="shared" si="12"/>
        <v>1</v>
      </c>
      <c r="AU17" s="12">
        <f t="shared" si="13"/>
        <v>1</v>
      </c>
      <c r="AV17" s="12">
        <f t="shared" si="14"/>
        <v>1</v>
      </c>
      <c r="AW17" s="12">
        <f t="shared" si="15"/>
        <v>0</v>
      </c>
      <c r="AX17" s="12">
        <f t="shared" si="16"/>
        <v>0</v>
      </c>
      <c r="AY17" s="12">
        <f t="shared" si="17"/>
        <v>1</v>
      </c>
      <c r="AZ17" s="12">
        <f t="shared" si="18"/>
        <v>1</v>
      </c>
      <c r="BA17" s="12">
        <f t="shared" si="19"/>
        <v>0</v>
      </c>
      <c r="BB17" s="12">
        <f t="shared" si="20"/>
        <v>0</v>
      </c>
      <c r="BC17" s="12">
        <f t="shared" si="21"/>
        <v>1</v>
      </c>
      <c r="BD17" s="12">
        <f t="shared" si="22"/>
        <v>1</v>
      </c>
      <c r="BE17" s="12">
        <f t="shared" si="23"/>
        <v>1</v>
      </c>
      <c r="BF17" s="12">
        <f t="shared" si="24"/>
        <v>0</v>
      </c>
      <c r="BG17" s="12">
        <f t="shared" si="25"/>
        <v>1</v>
      </c>
      <c r="BH17" s="12">
        <f t="shared" si="26"/>
        <v>0</v>
      </c>
      <c r="BI17" s="12">
        <f t="shared" si="27"/>
        <v>1</v>
      </c>
      <c r="BJ17" s="12">
        <f t="shared" si="28"/>
        <v>1</v>
      </c>
      <c r="BK17" s="12">
        <f t="shared" si="29"/>
        <v>1</v>
      </c>
      <c r="BL17" s="12">
        <f t="shared" si="30"/>
        <v>0</v>
      </c>
      <c r="BM17" s="12">
        <f t="shared" si="31"/>
        <v>0</v>
      </c>
      <c r="BN17" s="12">
        <f t="shared" si="32"/>
        <v>1</v>
      </c>
      <c r="BO17" s="12">
        <f t="shared" si="33"/>
        <v>1</v>
      </c>
      <c r="BP17" s="12">
        <f t="shared" si="34"/>
        <v>1</v>
      </c>
      <c r="BQ17" s="12">
        <f t="shared" si="35"/>
        <v>0</v>
      </c>
      <c r="BR17" s="12">
        <f t="shared" si="36"/>
        <v>1</v>
      </c>
      <c r="BS17" s="21" t="str">
        <f t="shared" si="37"/>
        <v>ไม่มีจุดแข็ง</v>
      </c>
      <c r="BT17" s="21">
        <f t="shared" si="38"/>
        <v>0</v>
      </c>
      <c r="BU17" s="21" t="str">
        <f t="shared" si="39"/>
        <v>ปกติ</v>
      </c>
    </row>
    <row r="18" spans="1:73" ht="19.5" customHeight="1">
      <c r="A18" s="2">
        <v>16</v>
      </c>
      <c r="B18" s="36" t="str">
        <f>IF(ISBLANK(ข้อมูลนักเรียน!B21)," ",ข้อมูลนักเรียน!B21)</f>
        <v>เด็กหญิงกานต์ธิดา  ศรีวิชัย</v>
      </c>
      <c r="C18" s="4">
        <v>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2</v>
      </c>
      <c r="T18" s="4">
        <v>0</v>
      </c>
      <c r="U18" s="4">
        <v>1</v>
      </c>
      <c r="V18" s="4">
        <v>1</v>
      </c>
      <c r="W18" s="4">
        <v>1</v>
      </c>
      <c r="X18" s="4">
        <v>1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21">
        <f t="shared" si="2"/>
        <v>0</v>
      </c>
      <c r="AK18" s="21">
        <f t="shared" si="3"/>
        <v>3</v>
      </c>
      <c r="AL18" s="21" t="str">
        <f t="shared" si="4"/>
        <v>ป</v>
      </c>
      <c r="AM18" s="21">
        <f t="shared" si="5"/>
        <v>4</v>
      </c>
      <c r="AN18" s="21" t="str">
        <f t="shared" si="6"/>
        <v>ป</v>
      </c>
      <c r="AO18" s="21">
        <f t="shared" si="7"/>
        <v>3</v>
      </c>
      <c r="AP18" s="21" t="str">
        <f t="shared" si="8"/>
        <v>ป</v>
      </c>
      <c r="AQ18" s="21">
        <f t="shared" si="9"/>
        <v>4</v>
      </c>
      <c r="AR18" s="21" t="str">
        <f t="shared" si="10"/>
        <v>ส</v>
      </c>
      <c r="AS18" s="21">
        <f t="shared" si="11"/>
        <v>6</v>
      </c>
      <c r="AT18" s="12">
        <f t="shared" si="12"/>
        <v>2</v>
      </c>
      <c r="AU18" s="12">
        <f t="shared" si="13"/>
        <v>0</v>
      </c>
      <c r="AV18" s="12">
        <f t="shared" si="14"/>
        <v>0</v>
      </c>
      <c r="AW18" s="12">
        <f t="shared" si="15"/>
        <v>0</v>
      </c>
      <c r="AX18" s="12">
        <f t="shared" si="16"/>
        <v>0</v>
      </c>
      <c r="AY18" s="12">
        <f t="shared" si="17"/>
        <v>0</v>
      </c>
      <c r="AZ18" s="12">
        <f t="shared" si="18"/>
        <v>2</v>
      </c>
      <c r="BA18" s="12">
        <f t="shared" si="19"/>
        <v>1</v>
      </c>
      <c r="BB18" s="12">
        <f t="shared" si="20"/>
        <v>1</v>
      </c>
      <c r="BC18" s="12">
        <f t="shared" si="21"/>
        <v>1</v>
      </c>
      <c r="BD18" s="12">
        <f t="shared" si="22"/>
        <v>1</v>
      </c>
      <c r="BE18" s="12">
        <f t="shared" si="23"/>
        <v>1</v>
      </c>
      <c r="BF18" s="12">
        <f t="shared" si="24"/>
        <v>0</v>
      </c>
      <c r="BG18" s="12">
        <f t="shared" si="25"/>
        <v>2</v>
      </c>
      <c r="BH18" s="12">
        <f t="shared" si="26"/>
        <v>0</v>
      </c>
      <c r="BI18" s="12">
        <f t="shared" si="27"/>
        <v>1</v>
      </c>
      <c r="BJ18" s="12">
        <f t="shared" si="28"/>
        <v>2</v>
      </c>
      <c r="BK18" s="12">
        <f t="shared" si="29"/>
        <v>0</v>
      </c>
      <c r="BL18" s="12">
        <f t="shared" si="30"/>
        <v>1</v>
      </c>
      <c r="BM18" s="12">
        <f t="shared" si="31"/>
        <v>1</v>
      </c>
      <c r="BN18" s="12">
        <f t="shared" si="32"/>
        <v>1</v>
      </c>
      <c r="BO18" s="12">
        <f t="shared" si="33"/>
        <v>1</v>
      </c>
      <c r="BP18" s="12">
        <f t="shared" si="34"/>
        <v>0</v>
      </c>
      <c r="BQ18" s="12">
        <f t="shared" si="35"/>
        <v>1</v>
      </c>
      <c r="BR18" s="12">
        <f t="shared" si="36"/>
        <v>1</v>
      </c>
      <c r="BS18" s="21" t="str">
        <f t="shared" si="37"/>
        <v>ไม่มีจุดแข็ง</v>
      </c>
      <c r="BT18" s="21">
        <f t="shared" si="38"/>
        <v>0</v>
      </c>
      <c r="BU18" s="21" t="str">
        <f t="shared" si="39"/>
        <v>ปกติ</v>
      </c>
    </row>
    <row r="19" spans="1:73" ht="19.5" customHeight="1">
      <c r="A19" s="2">
        <v>17</v>
      </c>
      <c r="B19" s="36" t="str">
        <f>IF(ISBLANK(ข้อมูลนักเรียน!B22)," ",ข้อมูลนักเรียน!B22)</f>
        <v>เด็กหญิงคุนธสินี  ขุมเงิน</v>
      </c>
      <c r="C19" s="4">
        <v>2</v>
      </c>
      <c r="D19" s="4">
        <v>0</v>
      </c>
      <c r="E19" s="4">
        <v>2</v>
      </c>
      <c r="F19" s="4">
        <v>2</v>
      </c>
      <c r="G19" s="4">
        <v>1</v>
      </c>
      <c r="H19" s="4">
        <v>0</v>
      </c>
      <c r="I19" s="4">
        <v>2</v>
      </c>
      <c r="J19" s="4">
        <v>1</v>
      </c>
      <c r="K19" s="4">
        <v>2</v>
      </c>
      <c r="L19" s="4">
        <v>0</v>
      </c>
      <c r="M19" s="4">
        <v>2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2</v>
      </c>
      <c r="V19" s="4">
        <v>2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21">
        <f t="shared" si="2"/>
        <v>0</v>
      </c>
      <c r="AK19" s="21">
        <f t="shared" si="3"/>
        <v>3</v>
      </c>
      <c r="AL19" s="21" t="str">
        <f t="shared" si="4"/>
        <v>ป</v>
      </c>
      <c r="AM19" s="21">
        <f t="shared" si="5"/>
        <v>1</v>
      </c>
      <c r="AN19" s="21" t="str">
        <f t="shared" si="6"/>
        <v>ป</v>
      </c>
      <c r="AO19" s="21">
        <f t="shared" si="7"/>
        <v>3</v>
      </c>
      <c r="AP19" s="21" t="str">
        <f t="shared" si="8"/>
        <v>ป</v>
      </c>
      <c r="AQ19" s="21">
        <f t="shared" si="9"/>
        <v>4</v>
      </c>
      <c r="AR19" s="21" t="str">
        <f t="shared" si="10"/>
        <v>ส</v>
      </c>
      <c r="AS19" s="21">
        <f t="shared" si="11"/>
        <v>8</v>
      </c>
      <c r="AT19" s="12">
        <f t="shared" si="12"/>
        <v>2</v>
      </c>
      <c r="AU19" s="12">
        <f t="shared" si="13"/>
        <v>0</v>
      </c>
      <c r="AV19" s="12">
        <f t="shared" si="14"/>
        <v>2</v>
      </c>
      <c r="AW19" s="12">
        <f t="shared" si="15"/>
        <v>2</v>
      </c>
      <c r="AX19" s="12">
        <f t="shared" si="16"/>
        <v>1</v>
      </c>
      <c r="AY19" s="12">
        <f t="shared" si="17"/>
        <v>0</v>
      </c>
      <c r="AZ19" s="12">
        <f t="shared" si="18"/>
        <v>0</v>
      </c>
      <c r="BA19" s="12">
        <f t="shared" si="19"/>
        <v>1</v>
      </c>
      <c r="BB19" s="12">
        <f t="shared" si="20"/>
        <v>2</v>
      </c>
      <c r="BC19" s="12">
        <f t="shared" si="21"/>
        <v>0</v>
      </c>
      <c r="BD19" s="12">
        <f t="shared" si="22"/>
        <v>0</v>
      </c>
      <c r="BE19" s="12">
        <f t="shared" si="23"/>
        <v>0</v>
      </c>
      <c r="BF19" s="12">
        <f t="shared" si="24"/>
        <v>0</v>
      </c>
      <c r="BG19" s="12">
        <f t="shared" si="25"/>
        <v>1</v>
      </c>
      <c r="BH19" s="12">
        <f t="shared" si="26"/>
        <v>0</v>
      </c>
      <c r="BI19" s="12">
        <f t="shared" si="27"/>
        <v>0</v>
      </c>
      <c r="BJ19" s="12">
        <f t="shared" si="28"/>
        <v>0</v>
      </c>
      <c r="BK19" s="12">
        <f t="shared" si="29"/>
        <v>0</v>
      </c>
      <c r="BL19" s="12">
        <f t="shared" si="30"/>
        <v>2</v>
      </c>
      <c r="BM19" s="12">
        <f t="shared" si="31"/>
        <v>2</v>
      </c>
      <c r="BN19" s="12">
        <f t="shared" si="32"/>
        <v>2</v>
      </c>
      <c r="BO19" s="12">
        <f t="shared" si="33"/>
        <v>0</v>
      </c>
      <c r="BP19" s="12">
        <f t="shared" si="34"/>
        <v>1</v>
      </c>
      <c r="BQ19" s="12">
        <f t="shared" si="35"/>
        <v>0</v>
      </c>
      <c r="BR19" s="12">
        <f t="shared" si="36"/>
        <v>1</v>
      </c>
      <c r="BS19" s="21" t="str">
        <f t="shared" si="37"/>
        <v>ไม่มีจุดแข็ง</v>
      </c>
      <c r="BT19" s="21">
        <f t="shared" si="38"/>
        <v>0</v>
      </c>
      <c r="BU19" s="21" t="str">
        <f t="shared" si="39"/>
        <v>ปกติ</v>
      </c>
    </row>
    <row r="20" spans="1:73" ht="19.5" customHeight="1">
      <c r="A20" s="2">
        <v>18</v>
      </c>
      <c r="B20" s="36" t="str">
        <f>IF(ISBLANK(ข้อมูลนักเรียน!B23)," ",ข้อมูลนักเรียน!B23)</f>
        <v>เด็กหญิงจ๋ามเปา  ลุงยะ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1</v>
      </c>
      <c r="W20" s="4">
        <v>1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21">
        <f t="shared" si="2"/>
        <v>0</v>
      </c>
      <c r="AK20" s="21">
        <f t="shared" si="3"/>
        <v>1</v>
      </c>
      <c r="AL20" s="21" t="str">
        <f t="shared" si="4"/>
        <v>ป</v>
      </c>
      <c r="AM20" s="21">
        <f t="shared" si="5"/>
        <v>1</v>
      </c>
      <c r="AN20" s="21" t="str">
        <f t="shared" si="6"/>
        <v>ป</v>
      </c>
      <c r="AO20" s="21">
        <f t="shared" si="7"/>
        <v>2</v>
      </c>
      <c r="AP20" s="21" t="str">
        <f t="shared" si="8"/>
        <v>ป</v>
      </c>
      <c r="AQ20" s="21">
        <f t="shared" si="9"/>
        <v>6</v>
      </c>
      <c r="AR20" s="21" t="str">
        <f t="shared" si="10"/>
        <v>ส</v>
      </c>
      <c r="AS20" s="21">
        <f t="shared" si="11"/>
        <v>5</v>
      </c>
      <c r="AT20" s="12">
        <f t="shared" si="12"/>
        <v>1</v>
      </c>
      <c r="AU20" s="12">
        <f t="shared" si="13"/>
        <v>0</v>
      </c>
      <c r="AV20" s="12">
        <f t="shared" si="14"/>
        <v>0</v>
      </c>
      <c r="AW20" s="12">
        <f t="shared" si="15"/>
        <v>1</v>
      </c>
      <c r="AX20" s="12">
        <f t="shared" si="16"/>
        <v>0</v>
      </c>
      <c r="AY20" s="12">
        <f t="shared" si="17"/>
        <v>0</v>
      </c>
      <c r="AZ20" s="12">
        <f t="shared" si="18"/>
        <v>1</v>
      </c>
      <c r="BA20" s="12">
        <f t="shared" si="19"/>
        <v>1</v>
      </c>
      <c r="BB20" s="12">
        <f t="shared" si="20"/>
        <v>1</v>
      </c>
      <c r="BC20" s="12">
        <f t="shared" si="21"/>
        <v>0</v>
      </c>
      <c r="BD20" s="12">
        <f t="shared" si="22"/>
        <v>2</v>
      </c>
      <c r="BE20" s="12">
        <f t="shared" si="23"/>
        <v>0</v>
      </c>
      <c r="BF20" s="12">
        <f t="shared" si="24"/>
        <v>0</v>
      </c>
      <c r="BG20" s="12">
        <f t="shared" si="25"/>
        <v>2</v>
      </c>
      <c r="BH20" s="12">
        <f t="shared" si="26"/>
        <v>0</v>
      </c>
      <c r="BI20" s="12">
        <f t="shared" si="27"/>
        <v>0</v>
      </c>
      <c r="BJ20" s="12">
        <f t="shared" si="28"/>
        <v>1</v>
      </c>
      <c r="BK20" s="12">
        <f t="shared" si="29"/>
        <v>0</v>
      </c>
      <c r="BL20" s="12">
        <f t="shared" si="30"/>
        <v>1</v>
      </c>
      <c r="BM20" s="12">
        <f t="shared" si="31"/>
        <v>1</v>
      </c>
      <c r="BN20" s="12">
        <f t="shared" si="32"/>
        <v>1</v>
      </c>
      <c r="BO20" s="12">
        <f t="shared" si="33"/>
        <v>0</v>
      </c>
      <c r="BP20" s="12">
        <f t="shared" si="34"/>
        <v>1</v>
      </c>
      <c r="BQ20" s="12">
        <f t="shared" si="35"/>
        <v>0</v>
      </c>
      <c r="BR20" s="12">
        <f t="shared" si="36"/>
        <v>1</v>
      </c>
      <c r="BS20" s="21" t="str">
        <f t="shared" si="37"/>
        <v>ไม่มีจุดแข็ง</v>
      </c>
      <c r="BT20" s="21">
        <f t="shared" si="38"/>
        <v>0</v>
      </c>
      <c r="BU20" s="21" t="str">
        <f t="shared" si="39"/>
        <v>ปกติ</v>
      </c>
    </row>
    <row r="21" spans="1:73" ht="19.5" customHeight="1">
      <c r="A21" s="2">
        <v>19</v>
      </c>
      <c r="B21" s="36" t="str">
        <f>IF(ISBLANK(ข้อมูลนักเรียน!B24)," ",ข้อมูลนักเรียน!B24)</f>
        <v>เด็กหญิงชนัญธิดา  ใจสัตย์</v>
      </c>
      <c r="C21" s="4">
        <v>2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2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1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21">
        <f t="shared" si="2"/>
        <v>0</v>
      </c>
      <c r="AK21" s="21">
        <f t="shared" si="3"/>
        <v>2</v>
      </c>
      <c r="AL21" s="21" t="str">
        <f t="shared" si="4"/>
        <v>ป</v>
      </c>
      <c r="AM21" s="21">
        <f t="shared" si="5"/>
        <v>3</v>
      </c>
      <c r="AN21" s="21" t="str">
        <f t="shared" si="6"/>
        <v>ป</v>
      </c>
      <c r="AO21" s="21">
        <f t="shared" si="7"/>
        <v>2</v>
      </c>
      <c r="AP21" s="21" t="str">
        <f t="shared" si="8"/>
        <v>ป</v>
      </c>
      <c r="AQ21" s="21">
        <f t="shared" si="9"/>
        <v>3</v>
      </c>
      <c r="AR21" s="21" t="str">
        <f t="shared" si="10"/>
        <v>ป</v>
      </c>
      <c r="AS21" s="21">
        <f t="shared" si="11"/>
        <v>6</v>
      </c>
      <c r="AT21" s="12">
        <f t="shared" si="12"/>
        <v>2</v>
      </c>
      <c r="AU21" s="12">
        <f t="shared" si="13"/>
        <v>0</v>
      </c>
      <c r="AV21" s="12">
        <f t="shared" si="14"/>
        <v>0</v>
      </c>
      <c r="AW21" s="12">
        <f t="shared" si="15"/>
        <v>1</v>
      </c>
      <c r="AX21" s="12">
        <f t="shared" si="16"/>
        <v>0</v>
      </c>
      <c r="AY21" s="12">
        <f t="shared" si="17"/>
        <v>0</v>
      </c>
      <c r="AZ21" s="12">
        <f t="shared" si="18"/>
        <v>2</v>
      </c>
      <c r="BA21" s="12">
        <f t="shared" si="19"/>
        <v>0</v>
      </c>
      <c r="BB21" s="12">
        <f t="shared" si="20"/>
        <v>1</v>
      </c>
      <c r="BC21" s="12">
        <f t="shared" si="21"/>
        <v>0</v>
      </c>
      <c r="BD21" s="12">
        <f t="shared" si="22"/>
        <v>0</v>
      </c>
      <c r="BE21" s="12">
        <f t="shared" si="23"/>
        <v>1</v>
      </c>
      <c r="BF21" s="12">
        <f t="shared" si="24"/>
        <v>1</v>
      </c>
      <c r="BG21" s="12">
        <f t="shared" si="25"/>
        <v>2</v>
      </c>
      <c r="BH21" s="12">
        <f t="shared" si="26"/>
        <v>0</v>
      </c>
      <c r="BI21" s="12">
        <f t="shared" si="27"/>
        <v>0</v>
      </c>
      <c r="BJ21" s="12">
        <f t="shared" si="28"/>
        <v>1</v>
      </c>
      <c r="BK21" s="12">
        <f t="shared" si="29"/>
        <v>0</v>
      </c>
      <c r="BL21" s="12">
        <f t="shared" si="30"/>
        <v>0</v>
      </c>
      <c r="BM21" s="12">
        <f t="shared" si="31"/>
        <v>1</v>
      </c>
      <c r="BN21" s="12">
        <f t="shared" si="32"/>
        <v>1</v>
      </c>
      <c r="BO21" s="12">
        <f t="shared" si="33"/>
        <v>0</v>
      </c>
      <c r="BP21" s="12">
        <f t="shared" si="34"/>
        <v>1</v>
      </c>
      <c r="BQ21" s="12">
        <f t="shared" si="35"/>
        <v>1</v>
      </c>
      <c r="BR21" s="12">
        <f t="shared" si="36"/>
        <v>1</v>
      </c>
      <c r="BS21" s="21" t="str">
        <f t="shared" si="37"/>
        <v>ไม่มีจุดแข็ง</v>
      </c>
      <c r="BT21" s="21">
        <f t="shared" si="38"/>
        <v>0</v>
      </c>
      <c r="BU21" s="21" t="str">
        <f t="shared" si="39"/>
        <v>ปกติ</v>
      </c>
    </row>
    <row r="22" spans="1:73" ht="19.5" customHeight="1">
      <c r="A22" s="2">
        <v>20</v>
      </c>
      <c r="B22" s="36" t="str">
        <f>IF(ISBLANK(ข้อมูลนักเรียน!B25)," ",ข้อมูลนักเรียน!B25)</f>
        <v>เด็กหญิงธิดารัตน์  วินันท์</v>
      </c>
      <c r="C22" s="4">
        <v>2</v>
      </c>
      <c r="D22" s="4">
        <v>0</v>
      </c>
      <c r="E22" s="4">
        <v>0</v>
      </c>
      <c r="F22" s="4">
        <v>1</v>
      </c>
      <c r="G22" s="4">
        <v>1</v>
      </c>
      <c r="H22" s="4">
        <v>0</v>
      </c>
      <c r="I22" s="4">
        <v>1</v>
      </c>
      <c r="J22" s="4">
        <v>0</v>
      </c>
      <c r="K22" s="4">
        <v>2</v>
      </c>
      <c r="L22" s="4">
        <v>0</v>
      </c>
      <c r="M22" s="4">
        <v>2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2</v>
      </c>
      <c r="W22" s="4">
        <v>2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21">
        <f t="shared" si="2"/>
        <v>0</v>
      </c>
      <c r="AK22" s="21">
        <f t="shared" si="3"/>
        <v>1</v>
      </c>
      <c r="AL22" s="21" t="str">
        <f t="shared" si="4"/>
        <v>ป</v>
      </c>
      <c r="AM22" s="21">
        <f t="shared" si="5"/>
        <v>2</v>
      </c>
      <c r="AN22" s="21" t="str">
        <f t="shared" si="6"/>
        <v>ป</v>
      </c>
      <c r="AO22" s="21">
        <f t="shared" si="7"/>
        <v>0</v>
      </c>
      <c r="AP22" s="21" t="str">
        <f t="shared" si="8"/>
        <v>ป</v>
      </c>
      <c r="AQ22" s="21">
        <f t="shared" si="9"/>
        <v>1</v>
      </c>
      <c r="AR22" s="21" t="str">
        <f t="shared" si="10"/>
        <v>ป</v>
      </c>
      <c r="AS22" s="21">
        <f t="shared" si="11"/>
        <v>8</v>
      </c>
      <c r="AT22" s="12">
        <f t="shared" si="12"/>
        <v>2</v>
      </c>
      <c r="AU22" s="12">
        <f t="shared" si="13"/>
        <v>0</v>
      </c>
      <c r="AV22" s="12">
        <f t="shared" si="14"/>
        <v>0</v>
      </c>
      <c r="AW22" s="12">
        <f t="shared" si="15"/>
        <v>1</v>
      </c>
      <c r="AX22" s="12">
        <f t="shared" si="16"/>
        <v>1</v>
      </c>
      <c r="AY22" s="12">
        <f t="shared" si="17"/>
        <v>0</v>
      </c>
      <c r="AZ22" s="12">
        <f t="shared" si="18"/>
        <v>1</v>
      </c>
      <c r="BA22" s="12">
        <f t="shared" si="19"/>
        <v>0</v>
      </c>
      <c r="BB22" s="12">
        <f t="shared" si="20"/>
        <v>2</v>
      </c>
      <c r="BC22" s="12">
        <f t="shared" si="21"/>
        <v>0</v>
      </c>
      <c r="BD22" s="12">
        <f t="shared" si="22"/>
        <v>0</v>
      </c>
      <c r="BE22" s="12">
        <f t="shared" si="23"/>
        <v>0</v>
      </c>
      <c r="BF22" s="12">
        <f t="shared" si="24"/>
        <v>0</v>
      </c>
      <c r="BG22" s="12">
        <f t="shared" si="25"/>
        <v>1</v>
      </c>
      <c r="BH22" s="12">
        <f t="shared" si="26"/>
        <v>0</v>
      </c>
      <c r="BI22" s="12">
        <f t="shared" si="27"/>
        <v>1</v>
      </c>
      <c r="BJ22" s="12">
        <f t="shared" si="28"/>
        <v>1</v>
      </c>
      <c r="BK22" s="12">
        <f t="shared" si="29"/>
        <v>0</v>
      </c>
      <c r="BL22" s="12">
        <f t="shared" si="30"/>
        <v>0</v>
      </c>
      <c r="BM22" s="12">
        <f t="shared" si="31"/>
        <v>2</v>
      </c>
      <c r="BN22" s="12">
        <f t="shared" si="32"/>
        <v>0</v>
      </c>
      <c r="BO22" s="12">
        <f t="shared" si="33"/>
        <v>0</v>
      </c>
      <c r="BP22" s="12">
        <f t="shared" si="34"/>
        <v>0</v>
      </c>
      <c r="BQ22" s="12">
        <f t="shared" si="35"/>
        <v>0</v>
      </c>
      <c r="BR22" s="12">
        <f t="shared" si="36"/>
        <v>0</v>
      </c>
      <c r="BS22" s="21" t="str">
        <f t="shared" si="37"/>
        <v>ไม่มีจุดแข็ง</v>
      </c>
      <c r="BT22" s="21">
        <f t="shared" si="38"/>
        <v>0</v>
      </c>
      <c r="BU22" s="21" t="str">
        <f t="shared" si="39"/>
        <v>ปกติ</v>
      </c>
    </row>
    <row r="23" spans="1:73" ht="19.5" customHeight="1">
      <c r="A23" s="2">
        <v>21</v>
      </c>
      <c r="B23" s="36" t="str">
        <f>IF(ISBLANK(ข้อมูลนักเรียน!B26)," ",ข้อมูลนักเรียน!B26)</f>
        <v>เด็กหญิงพิชชาภา  สิทธิวงษา</v>
      </c>
      <c r="C23" s="4">
        <v>1</v>
      </c>
      <c r="D23" s="4">
        <v>0</v>
      </c>
      <c r="E23" s="4">
        <v>0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1</v>
      </c>
      <c r="M23" s="4">
        <v>1</v>
      </c>
      <c r="N23" s="4">
        <v>0</v>
      </c>
      <c r="O23" s="4">
        <v>0</v>
      </c>
      <c r="P23" s="4">
        <v>1</v>
      </c>
      <c r="Q23" s="4">
        <v>1</v>
      </c>
      <c r="R23" s="4">
        <v>1</v>
      </c>
      <c r="S23" s="4">
        <v>1</v>
      </c>
      <c r="T23" s="4">
        <v>0</v>
      </c>
      <c r="U23" s="4">
        <v>0</v>
      </c>
      <c r="V23" s="4">
        <v>1</v>
      </c>
      <c r="W23" s="4">
        <v>1</v>
      </c>
      <c r="X23" s="4">
        <v>1</v>
      </c>
      <c r="Y23" s="4">
        <v>1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21">
        <f t="shared" si="2"/>
        <v>0</v>
      </c>
      <c r="AK23" s="21">
        <f t="shared" si="3"/>
        <v>1</v>
      </c>
      <c r="AL23" s="21" t="str">
        <f t="shared" si="4"/>
        <v>ป</v>
      </c>
      <c r="AM23" s="21">
        <f t="shared" si="5"/>
        <v>3</v>
      </c>
      <c r="AN23" s="21" t="str">
        <f t="shared" si="6"/>
        <v>ป</v>
      </c>
      <c r="AO23" s="21">
        <f t="shared" si="7"/>
        <v>4</v>
      </c>
      <c r="AP23" s="21" t="str">
        <f t="shared" si="8"/>
        <v>ป</v>
      </c>
      <c r="AQ23" s="21">
        <f t="shared" si="9"/>
        <v>4</v>
      </c>
      <c r="AR23" s="21" t="str">
        <f t="shared" si="10"/>
        <v>ส</v>
      </c>
      <c r="AS23" s="21">
        <f t="shared" si="11"/>
        <v>5</v>
      </c>
      <c r="AT23" s="12">
        <f t="shared" si="12"/>
        <v>1</v>
      </c>
      <c r="AU23" s="12">
        <f t="shared" si="13"/>
        <v>0</v>
      </c>
      <c r="AV23" s="12">
        <f t="shared" si="14"/>
        <v>0</v>
      </c>
      <c r="AW23" s="12">
        <f t="shared" si="15"/>
        <v>1</v>
      </c>
      <c r="AX23" s="12">
        <f t="shared" si="16"/>
        <v>1</v>
      </c>
      <c r="AY23" s="12">
        <f t="shared" si="17"/>
        <v>1</v>
      </c>
      <c r="AZ23" s="12">
        <f t="shared" si="18"/>
        <v>1</v>
      </c>
      <c r="BA23" s="12">
        <f t="shared" si="19"/>
        <v>0</v>
      </c>
      <c r="BB23" s="12">
        <f t="shared" si="20"/>
        <v>1</v>
      </c>
      <c r="BC23" s="12">
        <f t="shared" si="21"/>
        <v>1</v>
      </c>
      <c r="BD23" s="12">
        <f t="shared" si="22"/>
        <v>1</v>
      </c>
      <c r="BE23" s="12">
        <f t="shared" si="23"/>
        <v>0</v>
      </c>
      <c r="BF23" s="12">
        <f t="shared" si="24"/>
        <v>0</v>
      </c>
      <c r="BG23" s="12">
        <f t="shared" si="25"/>
        <v>1</v>
      </c>
      <c r="BH23" s="12">
        <f t="shared" si="26"/>
        <v>1</v>
      </c>
      <c r="BI23" s="12">
        <f t="shared" si="27"/>
        <v>1</v>
      </c>
      <c r="BJ23" s="12">
        <f t="shared" si="28"/>
        <v>1</v>
      </c>
      <c r="BK23" s="12">
        <f t="shared" si="29"/>
        <v>0</v>
      </c>
      <c r="BL23" s="12">
        <f t="shared" si="30"/>
        <v>0</v>
      </c>
      <c r="BM23" s="12">
        <f t="shared" si="31"/>
        <v>1</v>
      </c>
      <c r="BN23" s="12">
        <f t="shared" si="32"/>
        <v>1</v>
      </c>
      <c r="BO23" s="12">
        <f t="shared" si="33"/>
        <v>1</v>
      </c>
      <c r="BP23" s="12">
        <f t="shared" si="34"/>
        <v>1</v>
      </c>
      <c r="BQ23" s="12">
        <f t="shared" si="35"/>
        <v>0</v>
      </c>
      <c r="BR23" s="12">
        <f t="shared" si="36"/>
        <v>1</v>
      </c>
      <c r="BS23" s="21" t="str">
        <f t="shared" si="37"/>
        <v>ไม่มีจุดแข็ง</v>
      </c>
      <c r="BT23" s="21">
        <f t="shared" si="38"/>
        <v>0</v>
      </c>
      <c r="BU23" s="21" t="str">
        <f t="shared" si="39"/>
        <v>ปกติ</v>
      </c>
    </row>
    <row r="24" spans="1:73" ht="19.5" customHeight="1">
      <c r="A24" s="2">
        <v>22</v>
      </c>
      <c r="B24" s="36" t="str">
        <f>IF(ISBLANK(ข้อมูลนักเรียน!B27)," ",ข้อมูลนักเรียน!B27)</f>
        <v>เด็กหญิงพิชญาวดี  ก๋าวิลตา</v>
      </c>
      <c r="C24" s="4">
        <v>2</v>
      </c>
      <c r="D24" s="4">
        <v>1</v>
      </c>
      <c r="E24" s="4">
        <v>0</v>
      </c>
      <c r="F24" s="4">
        <v>2</v>
      </c>
      <c r="G24" s="4">
        <v>0</v>
      </c>
      <c r="H24" s="4">
        <v>0</v>
      </c>
      <c r="I24" s="4">
        <v>1</v>
      </c>
      <c r="J24" s="4">
        <v>1</v>
      </c>
      <c r="K24" s="4">
        <v>2</v>
      </c>
      <c r="L24" s="4">
        <v>1</v>
      </c>
      <c r="M24" s="4">
        <v>2</v>
      </c>
      <c r="N24" s="4">
        <v>0</v>
      </c>
      <c r="O24" s="4">
        <v>1</v>
      </c>
      <c r="P24" s="4">
        <v>1</v>
      </c>
      <c r="Q24" s="4">
        <v>1</v>
      </c>
      <c r="R24" s="4">
        <v>1</v>
      </c>
      <c r="S24" s="4">
        <v>2</v>
      </c>
      <c r="T24" s="4">
        <v>0</v>
      </c>
      <c r="U24" s="4">
        <v>0</v>
      </c>
      <c r="V24" s="4">
        <v>2</v>
      </c>
      <c r="W24" s="4">
        <v>2</v>
      </c>
      <c r="X24" s="4">
        <v>2</v>
      </c>
      <c r="Y24" s="4">
        <v>2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21">
        <f t="shared" si="2"/>
        <v>0</v>
      </c>
      <c r="AK24" s="21">
        <f t="shared" si="3"/>
        <v>4</v>
      </c>
      <c r="AL24" s="21" t="str">
        <f t="shared" si="4"/>
        <v>ป</v>
      </c>
      <c r="AM24" s="21">
        <f t="shared" si="5"/>
        <v>3</v>
      </c>
      <c r="AN24" s="21" t="str">
        <f t="shared" si="6"/>
        <v>ป</v>
      </c>
      <c r="AO24" s="21">
        <f t="shared" si="7"/>
        <v>4</v>
      </c>
      <c r="AP24" s="21" t="str">
        <f t="shared" si="8"/>
        <v>ป</v>
      </c>
      <c r="AQ24" s="21">
        <f t="shared" si="9"/>
        <v>3</v>
      </c>
      <c r="AR24" s="21" t="str">
        <f t="shared" si="10"/>
        <v>ป</v>
      </c>
      <c r="AS24" s="21">
        <f t="shared" si="11"/>
        <v>10</v>
      </c>
      <c r="AT24" s="12">
        <f t="shared" si="12"/>
        <v>2</v>
      </c>
      <c r="AU24" s="12">
        <f t="shared" si="13"/>
        <v>1</v>
      </c>
      <c r="AV24" s="12">
        <f t="shared" si="14"/>
        <v>0</v>
      </c>
      <c r="AW24" s="12">
        <f t="shared" si="15"/>
        <v>2</v>
      </c>
      <c r="AX24" s="12">
        <f t="shared" si="16"/>
        <v>0</v>
      </c>
      <c r="AY24" s="12">
        <f t="shared" si="17"/>
        <v>0</v>
      </c>
      <c r="AZ24" s="12">
        <f t="shared" si="18"/>
        <v>1</v>
      </c>
      <c r="BA24" s="12">
        <f t="shared" si="19"/>
        <v>1</v>
      </c>
      <c r="BB24" s="12">
        <f t="shared" si="20"/>
        <v>2</v>
      </c>
      <c r="BC24" s="12">
        <f t="shared" si="21"/>
        <v>1</v>
      </c>
      <c r="BD24" s="12">
        <f t="shared" si="22"/>
        <v>0</v>
      </c>
      <c r="BE24" s="12">
        <f t="shared" si="23"/>
        <v>0</v>
      </c>
      <c r="BF24" s="12">
        <f t="shared" si="24"/>
        <v>1</v>
      </c>
      <c r="BG24" s="12">
        <f t="shared" si="25"/>
        <v>1</v>
      </c>
      <c r="BH24" s="12">
        <f t="shared" si="26"/>
        <v>1</v>
      </c>
      <c r="BI24" s="12">
        <f t="shared" si="27"/>
        <v>1</v>
      </c>
      <c r="BJ24" s="12">
        <f t="shared" si="28"/>
        <v>2</v>
      </c>
      <c r="BK24" s="12">
        <f t="shared" si="29"/>
        <v>0</v>
      </c>
      <c r="BL24" s="12">
        <f t="shared" si="30"/>
        <v>0</v>
      </c>
      <c r="BM24" s="12">
        <f t="shared" si="31"/>
        <v>2</v>
      </c>
      <c r="BN24" s="12">
        <f t="shared" si="32"/>
        <v>0</v>
      </c>
      <c r="BO24" s="12">
        <f t="shared" si="33"/>
        <v>2</v>
      </c>
      <c r="BP24" s="12">
        <f t="shared" si="34"/>
        <v>2</v>
      </c>
      <c r="BQ24" s="12">
        <f t="shared" si="35"/>
        <v>1</v>
      </c>
      <c r="BR24" s="12">
        <f t="shared" si="36"/>
        <v>1</v>
      </c>
      <c r="BS24" s="21" t="str">
        <f t="shared" si="37"/>
        <v>ไม่มีจุดแข็ง</v>
      </c>
      <c r="BT24" s="21">
        <f t="shared" si="38"/>
        <v>0</v>
      </c>
      <c r="BU24" s="21" t="str">
        <f t="shared" si="39"/>
        <v>ปกติ</v>
      </c>
    </row>
    <row r="25" spans="1:73" ht="19.5" customHeight="1">
      <c r="A25" s="2">
        <v>23</v>
      </c>
      <c r="B25" s="36" t="str">
        <f>IF(ISBLANK(ข้อมูลนักเรียน!B28)," ",ข้อมูลนักเรียน!B28)</f>
        <v>เด็กหญิงวศินี  ไฝตุ้ย</v>
      </c>
      <c r="C25" s="4">
        <v>1</v>
      </c>
      <c r="D25" s="4">
        <v>1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2</v>
      </c>
      <c r="T25" s="4">
        <v>0</v>
      </c>
      <c r="U25" s="4">
        <v>0</v>
      </c>
      <c r="V25" s="4">
        <v>2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21">
        <f t="shared" si="2"/>
        <v>0</v>
      </c>
      <c r="AK25" s="21">
        <f t="shared" si="3"/>
        <v>1</v>
      </c>
      <c r="AL25" s="21" t="str">
        <f t="shared" si="4"/>
        <v>ป</v>
      </c>
      <c r="AM25" s="21">
        <f t="shared" si="5"/>
        <v>2</v>
      </c>
      <c r="AN25" s="21" t="str">
        <f t="shared" si="6"/>
        <v>ป</v>
      </c>
      <c r="AO25" s="21">
        <f t="shared" si="7"/>
        <v>3</v>
      </c>
      <c r="AP25" s="21" t="str">
        <f t="shared" si="8"/>
        <v>ป</v>
      </c>
      <c r="AQ25" s="21">
        <f t="shared" si="9"/>
        <v>4</v>
      </c>
      <c r="AR25" s="21" t="str">
        <f t="shared" si="10"/>
        <v>ส</v>
      </c>
      <c r="AS25" s="21">
        <f t="shared" si="11"/>
        <v>7</v>
      </c>
      <c r="AT25" s="12">
        <f t="shared" si="12"/>
        <v>1</v>
      </c>
      <c r="AU25" s="12">
        <f t="shared" si="13"/>
        <v>1</v>
      </c>
      <c r="AV25" s="12">
        <f t="shared" si="14"/>
        <v>0</v>
      </c>
      <c r="AW25" s="12">
        <f t="shared" si="15"/>
        <v>1</v>
      </c>
      <c r="AX25" s="12">
        <f t="shared" si="16"/>
        <v>0</v>
      </c>
      <c r="AY25" s="12">
        <f t="shared" si="17"/>
        <v>0</v>
      </c>
      <c r="AZ25" s="12">
        <f t="shared" si="18"/>
        <v>1</v>
      </c>
      <c r="BA25" s="12">
        <f t="shared" si="19"/>
        <v>0</v>
      </c>
      <c r="BB25" s="12">
        <f t="shared" si="20"/>
        <v>1</v>
      </c>
      <c r="BC25" s="12">
        <f t="shared" si="21"/>
        <v>0</v>
      </c>
      <c r="BD25" s="12">
        <f t="shared" si="22"/>
        <v>2</v>
      </c>
      <c r="BE25" s="12">
        <f t="shared" si="23"/>
        <v>0</v>
      </c>
      <c r="BF25" s="12">
        <f t="shared" si="24"/>
        <v>0</v>
      </c>
      <c r="BG25" s="12">
        <f t="shared" si="25"/>
        <v>1</v>
      </c>
      <c r="BH25" s="12">
        <f t="shared" si="26"/>
        <v>0</v>
      </c>
      <c r="BI25" s="12">
        <f t="shared" si="27"/>
        <v>0</v>
      </c>
      <c r="BJ25" s="12">
        <f t="shared" si="28"/>
        <v>2</v>
      </c>
      <c r="BK25" s="12">
        <f t="shared" si="29"/>
        <v>0</v>
      </c>
      <c r="BL25" s="12">
        <f t="shared" si="30"/>
        <v>0</v>
      </c>
      <c r="BM25" s="12">
        <f t="shared" si="31"/>
        <v>2</v>
      </c>
      <c r="BN25" s="12">
        <f t="shared" si="32"/>
        <v>1</v>
      </c>
      <c r="BO25" s="12">
        <f t="shared" si="33"/>
        <v>1</v>
      </c>
      <c r="BP25" s="12">
        <f t="shared" si="34"/>
        <v>1</v>
      </c>
      <c r="BQ25" s="12">
        <f t="shared" si="35"/>
        <v>1</v>
      </c>
      <c r="BR25" s="12">
        <f t="shared" si="36"/>
        <v>1</v>
      </c>
      <c r="BS25" s="21" t="str">
        <f t="shared" si="37"/>
        <v>ไม่มีจุดแข็ง</v>
      </c>
      <c r="BT25" s="21">
        <f t="shared" si="38"/>
        <v>0</v>
      </c>
      <c r="BU25" s="21" t="str">
        <f t="shared" si="39"/>
        <v>ปกติ</v>
      </c>
    </row>
    <row r="26" spans="1:73" ht="19.5" customHeight="1">
      <c r="A26" s="2">
        <v>24</v>
      </c>
      <c r="B26" s="36" t="str">
        <f>IF(ISBLANK(ข้อมูลนักเรียน!B29)," ",ข้อมูลนักเรียน!B29)</f>
        <v>เด็กหญิงวิชุดา  -</v>
      </c>
      <c r="C26" s="4">
        <v>2</v>
      </c>
      <c r="D26" s="4">
        <v>0</v>
      </c>
      <c r="E26" s="4">
        <v>0</v>
      </c>
      <c r="F26" s="4">
        <v>2</v>
      </c>
      <c r="G26" s="4">
        <v>0</v>
      </c>
      <c r="H26" s="4">
        <v>0</v>
      </c>
      <c r="I26" s="4">
        <v>2</v>
      </c>
      <c r="J26" s="4">
        <v>0</v>
      </c>
      <c r="K26" s="4">
        <v>0</v>
      </c>
      <c r="L26" s="4">
        <v>0</v>
      </c>
      <c r="M26" s="4">
        <v>2</v>
      </c>
      <c r="N26" s="4">
        <v>0</v>
      </c>
      <c r="O26" s="4">
        <v>0</v>
      </c>
      <c r="P26" s="4">
        <v>2</v>
      </c>
      <c r="Q26" s="4">
        <v>0</v>
      </c>
      <c r="R26" s="4">
        <v>0</v>
      </c>
      <c r="S26" s="4">
        <v>2</v>
      </c>
      <c r="T26" s="4">
        <v>0</v>
      </c>
      <c r="U26" s="4">
        <v>1</v>
      </c>
      <c r="V26" s="4">
        <v>1</v>
      </c>
      <c r="W26" s="4">
        <v>1</v>
      </c>
      <c r="X26" s="4">
        <v>0</v>
      </c>
      <c r="Y26" s="4">
        <v>0</v>
      </c>
      <c r="Z26" s="4">
        <v>1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21">
        <f t="shared" si="2"/>
        <v>0</v>
      </c>
      <c r="AK26" s="21">
        <f t="shared" si="3"/>
        <v>1</v>
      </c>
      <c r="AL26" s="21" t="str">
        <f t="shared" si="4"/>
        <v>ป</v>
      </c>
      <c r="AM26" s="21">
        <f t="shared" si="5"/>
        <v>0</v>
      </c>
      <c r="AN26" s="21" t="str">
        <f t="shared" si="6"/>
        <v>ป</v>
      </c>
      <c r="AO26" s="21">
        <f t="shared" si="7"/>
        <v>1</v>
      </c>
      <c r="AP26" s="21" t="str">
        <f t="shared" si="8"/>
        <v>ป</v>
      </c>
      <c r="AQ26" s="21">
        <f t="shared" si="9"/>
        <v>1</v>
      </c>
      <c r="AR26" s="21" t="str">
        <f t="shared" si="10"/>
        <v>ป</v>
      </c>
      <c r="AS26" s="21">
        <f t="shared" si="11"/>
        <v>7</v>
      </c>
      <c r="AT26" s="12">
        <f t="shared" si="12"/>
        <v>2</v>
      </c>
      <c r="AU26" s="12">
        <f t="shared" si="13"/>
        <v>0</v>
      </c>
      <c r="AV26" s="12">
        <f t="shared" si="14"/>
        <v>0</v>
      </c>
      <c r="AW26" s="12">
        <f t="shared" si="15"/>
        <v>2</v>
      </c>
      <c r="AX26" s="12">
        <f t="shared" si="16"/>
        <v>0</v>
      </c>
      <c r="AY26" s="12">
        <f t="shared" si="17"/>
        <v>0</v>
      </c>
      <c r="AZ26" s="12">
        <f t="shared" si="18"/>
        <v>0</v>
      </c>
      <c r="BA26" s="12">
        <f t="shared" si="19"/>
        <v>0</v>
      </c>
      <c r="BB26" s="12">
        <f t="shared" si="20"/>
        <v>0</v>
      </c>
      <c r="BC26" s="12">
        <f t="shared" si="21"/>
        <v>0</v>
      </c>
      <c r="BD26" s="12">
        <f t="shared" si="22"/>
        <v>0</v>
      </c>
      <c r="BE26" s="12">
        <f t="shared" si="23"/>
        <v>0</v>
      </c>
      <c r="BF26" s="12">
        <f t="shared" si="24"/>
        <v>0</v>
      </c>
      <c r="BG26" s="12">
        <f t="shared" si="25"/>
        <v>0</v>
      </c>
      <c r="BH26" s="12">
        <f t="shared" si="26"/>
        <v>0</v>
      </c>
      <c r="BI26" s="12">
        <f t="shared" si="27"/>
        <v>0</v>
      </c>
      <c r="BJ26" s="12">
        <f t="shared" si="28"/>
        <v>2</v>
      </c>
      <c r="BK26" s="12">
        <f t="shared" si="29"/>
        <v>0</v>
      </c>
      <c r="BL26" s="12">
        <f t="shared" si="30"/>
        <v>1</v>
      </c>
      <c r="BM26" s="12">
        <f t="shared" si="31"/>
        <v>1</v>
      </c>
      <c r="BN26" s="12">
        <f t="shared" si="32"/>
        <v>1</v>
      </c>
      <c r="BO26" s="12">
        <f t="shared" si="33"/>
        <v>0</v>
      </c>
      <c r="BP26" s="12">
        <f t="shared" si="34"/>
        <v>0</v>
      </c>
      <c r="BQ26" s="12">
        <f t="shared" si="35"/>
        <v>1</v>
      </c>
      <c r="BR26" s="12">
        <f t="shared" si="36"/>
        <v>0</v>
      </c>
      <c r="BS26" s="21" t="str">
        <f t="shared" si="37"/>
        <v>ไม่มีจุดแข็ง</v>
      </c>
      <c r="BT26" s="21">
        <f t="shared" si="38"/>
        <v>0</v>
      </c>
      <c r="BU26" s="21" t="str">
        <f t="shared" si="39"/>
        <v>ปกติ</v>
      </c>
    </row>
    <row r="27" spans="1:73" ht="19.5" customHeight="1">
      <c r="A27" s="2">
        <v>25</v>
      </c>
      <c r="B27" s="36" t="str">
        <f>IF(ISBLANK(ข้อมูลนักเรียน!B30)," ",ข้อมูลนักเรียน!B30)</f>
        <v>เด็กหญิงวิมลศิริ  หมื่นกันทา</v>
      </c>
      <c r="C27" s="4">
        <v>2</v>
      </c>
      <c r="D27" s="4">
        <v>0</v>
      </c>
      <c r="E27" s="4">
        <v>0</v>
      </c>
      <c r="F27" s="4">
        <v>2</v>
      </c>
      <c r="G27" s="4">
        <v>0</v>
      </c>
      <c r="H27" s="4">
        <v>0</v>
      </c>
      <c r="I27" s="4">
        <v>1</v>
      </c>
      <c r="J27" s="4">
        <v>0</v>
      </c>
      <c r="K27" s="4">
        <v>2</v>
      </c>
      <c r="L27" s="4">
        <v>0</v>
      </c>
      <c r="M27" s="4">
        <v>2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2</v>
      </c>
      <c r="T27" s="4">
        <v>1</v>
      </c>
      <c r="U27" s="4">
        <v>0</v>
      </c>
      <c r="V27" s="4">
        <v>2</v>
      </c>
      <c r="W27" s="4">
        <v>2</v>
      </c>
      <c r="X27" s="4">
        <v>0</v>
      </c>
      <c r="Y27" s="4">
        <v>1</v>
      </c>
      <c r="Z27" s="4">
        <v>0</v>
      </c>
      <c r="AA27" s="4">
        <v>2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21">
        <f t="shared" si="2"/>
        <v>0</v>
      </c>
      <c r="AK27" s="21">
        <f t="shared" si="3"/>
        <v>0</v>
      </c>
      <c r="AL27" s="21" t="str">
        <f t="shared" si="4"/>
        <v>ป</v>
      </c>
      <c r="AM27" s="21">
        <f t="shared" si="5"/>
        <v>2</v>
      </c>
      <c r="AN27" s="21" t="str">
        <f t="shared" si="6"/>
        <v>ป</v>
      </c>
      <c r="AO27" s="21">
        <f t="shared" si="7"/>
        <v>1</v>
      </c>
      <c r="AP27" s="21" t="str">
        <f t="shared" si="8"/>
        <v>ป</v>
      </c>
      <c r="AQ27" s="21">
        <f t="shared" si="9"/>
        <v>2</v>
      </c>
      <c r="AR27" s="21" t="str">
        <f t="shared" si="10"/>
        <v>ป</v>
      </c>
      <c r="AS27" s="21">
        <f t="shared" si="11"/>
        <v>10</v>
      </c>
      <c r="AT27" s="12">
        <f t="shared" si="12"/>
        <v>2</v>
      </c>
      <c r="AU27" s="12">
        <f t="shared" si="13"/>
        <v>0</v>
      </c>
      <c r="AV27" s="12">
        <f t="shared" si="14"/>
        <v>0</v>
      </c>
      <c r="AW27" s="12">
        <f t="shared" si="15"/>
        <v>2</v>
      </c>
      <c r="AX27" s="12">
        <f t="shared" si="16"/>
        <v>0</v>
      </c>
      <c r="AY27" s="12">
        <f t="shared" si="17"/>
        <v>0</v>
      </c>
      <c r="AZ27" s="12">
        <f t="shared" si="18"/>
        <v>1</v>
      </c>
      <c r="BA27" s="12">
        <f t="shared" si="19"/>
        <v>0</v>
      </c>
      <c r="BB27" s="12">
        <f t="shared" si="20"/>
        <v>2</v>
      </c>
      <c r="BC27" s="12">
        <f t="shared" si="21"/>
        <v>0</v>
      </c>
      <c r="BD27" s="12">
        <f t="shared" si="22"/>
        <v>0</v>
      </c>
      <c r="BE27" s="12">
        <f t="shared" si="23"/>
        <v>0</v>
      </c>
      <c r="BF27" s="12">
        <f t="shared" si="24"/>
        <v>0</v>
      </c>
      <c r="BG27" s="12">
        <f t="shared" si="25"/>
        <v>1</v>
      </c>
      <c r="BH27" s="12">
        <f t="shared" si="26"/>
        <v>1</v>
      </c>
      <c r="BI27" s="12">
        <f t="shared" si="27"/>
        <v>0</v>
      </c>
      <c r="BJ27" s="12">
        <f t="shared" si="28"/>
        <v>2</v>
      </c>
      <c r="BK27" s="12">
        <f t="shared" si="29"/>
        <v>1</v>
      </c>
      <c r="BL27" s="12">
        <f t="shared" si="30"/>
        <v>0</v>
      </c>
      <c r="BM27" s="12">
        <f t="shared" si="31"/>
        <v>2</v>
      </c>
      <c r="BN27" s="12">
        <f t="shared" si="32"/>
        <v>0</v>
      </c>
      <c r="BO27" s="12">
        <f t="shared" si="33"/>
        <v>0</v>
      </c>
      <c r="BP27" s="12">
        <f t="shared" si="34"/>
        <v>1</v>
      </c>
      <c r="BQ27" s="12">
        <f t="shared" si="35"/>
        <v>0</v>
      </c>
      <c r="BR27" s="12">
        <f t="shared" si="36"/>
        <v>0</v>
      </c>
      <c r="BS27" s="21" t="str">
        <f t="shared" si="37"/>
        <v>ไม่มีจุดแข็ง</v>
      </c>
      <c r="BT27" s="21">
        <f t="shared" si="38"/>
        <v>0</v>
      </c>
      <c r="BU27" s="21" t="str">
        <f t="shared" si="39"/>
        <v>ปกติ</v>
      </c>
    </row>
    <row r="28" spans="1:73" ht="19.5" customHeight="1">
      <c r="A28" s="2">
        <v>26</v>
      </c>
      <c r="B28" s="36" t="str">
        <f>IF(ISBLANK(ข้อมูลนักเรียน!B31)," ",ข้อมูลนักเรียน!B31)</f>
        <v>เด็กหญิงวิราวรรณ  กาปัญญา</v>
      </c>
      <c r="C28" s="4">
        <v>2</v>
      </c>
      <c r="D28" s="4">
        <v>0</v>
      </c>
      <c r="E28" s="4">
        <v>0</v>
      </c>
      <c r="F28" s="4">
        <v>2</v>
      </c>
      <c r="G28" s="4">
        <v>0</v>
      </c>
      <c r="H28" s="4">
        <v>1</v>
      </c>
      <c r="I28" s="4">
        <v>1</v>
      </c>
      <c r="J28" s="4">
        <v>0</v>
      </c>
      <c r="K28" s="4">
        <v>2</v>
      </c>
      <c r="L28" s="4">
        <v>0</v>
      </c>
      <c r="M28" s="4">
        <v>2</v>
      </c>
      <c r="N28" s="4">
        <v>0</v>
      </c>
      <c r="O28" s="4">
        <v>0</v>
      </c>
      <c r="P28" s="4">
        <v>2</v>
      </c>
      <c r="Q28" s="4">
        <v>0</v>
      </c>
      <c r="R28" s="4">
        <v>0</v>
      </c>
      <c r="S28" s="4">
        <v>2</v>
      </c>
      <c r="T28" s="4">
        <v>0</v>
      </c>
      <c r="U28" s="4">
        <v>0</v>
      </c>
      <c r="V28" s="4">
        <v>2</v>
      </c>
      <c r="W28" s="4">
        <v>2</v>
      </c>
      <c r="X28" s="4">
        <v>1</v>
      </c>
      <c r="Y28" s="4">
        <v>1</v>
      </c>
      <c r="Z28" s="4">
        <v>0</v>
      </c>
      <c r="AA28" s="4">
        <v>2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21">
        <f t="shared" si="2"/>
        <v>0</v>
      </c>
      <c r="AK28" s="21">
        <f t="shared" si="3"/>
        <v>0</v>
      </c>
      <c r="AL28" s="21" t="str">
        <f t="shared" si="4"/>
        <v>ป</v>
      </c>
      <c r="AM28" s="21">
        <f t="shared" si="5"/>
        <v>2</v>
      </c>
      <c r="AN28" s="21" t="str">
        <f t="shared" si="6"/>
        <v>ป</v>
      </c>
      <c r="AO28" s="21">
        <f t="shared" si="7"/>
        <v>0</v>
      </c>
      <c r="AP28" s="21" t="str">
        <f t="shared" si="8"/>
        <v>ป</v>
      </c>
      <c r="AQ28" s="21">
        <f t="shared" si="9"/>
        <v>2</v>
      </c>
      <c r="AR28" s="21" t="str">
        <f t="shared" si="10"/>
        <v>ป</v>
      </c>
      <c r="AS28" s="21">
        <f t="shared" si="11"/>
        <v>10</v>
      </c>
      <c r="AT28" s="12">
        <f t="shared" si="12"/>
        <v>2</v>
      </c>
      <c r="AU28" s="12">
        <f t="shared" si="13"/>
        <v>0</v>
      </c>
      <c r="AV28" s="12">
        <f t="shared" si="14"/>
        <v>0</v>
      </c>
      <c r="AW28" s="12">
        <f t="shared" si="15"/>
        <v>2</v>
      </c>
      <c r="AX28" s="12">
        <f t="shared" si="16"/>
        <v>0</v>
      </c>
      <c r="AY28" s="12">
        <f t="shared" si="17"/>
        <v>1</v>
      </c>
      <c r="AZ28" s="12">
        <f t="shared" si="18"/>
        <v>1</v>
      </c>
      <c r="BA28" s="12">
        <f t="shared" si="19"/>
        <v>0</v>
      </c>
      <c r="BB28" s="12">
        <f t="shared" si="20"/>
        <v>2</v>
      </c>
      <c r="BC28" s="12">
        <f t="shared" si="21"/>
        <v>0</v>
      </c>
      <c r="BD28" s="12">
        <f t="shared" si="22"/>
        <v>0</v>
      </c>
      <c r="BE28" s="12">
        <f t="shared" si="23"/>
        <v>0</v>
      </c>
      <c r="BF28" s="12">
        <f t="shared" si="24"/>
        <v>0</v>
      </c>
      <c r="BG28" s="12">
        <f t="shared" si="25"/>
        <v>0</v>
      </c>
      <c r="BH28" s="12">
        <f t="shared" si="26"/>
        <v>0</v>
      </c>
      <c r="BI28" s="12">
        <f t="shared" si="27"/>
        <v>0</v>
      </c>
      <c r="BJ28" s="12">
        <f t="shared" si="28"/>
        <v>2</v>
      </c>
      <c r="BK28" s="12">
        <f t="shared" si="29"/>
        <v>0</v>
      </c>
      <c r="BL28" s="12">
        <f t="shared" si="30"/>
        <v>0</v>
      </c>
      <c r="BM28" s="12">
        <f t="shared" si="31"/>
        <v>2</v>
      </c>
      <c r="BN28" s="12">
        <f t="shared" si="32"/>
        <v>0</v>
      </c>
      <c r="BO28" s="12">
        <f t="shared" si="33"/>
        <v>1</v>
      </c>
      <c r="BP28" s="12">
        <f t="shared" si="34"/>
        <v>1</v>
      </c>
      <c r="BQ28" s="12">
        <f t="shared" si="35"/>
        <v>0</v>
      </c>
      <c r="BR28" s="12">
        <f t="shared" si="36"/>
        <v>0</v>
      </c>
      <c r="BS28" s="21" t="str">
        <f t="shared" si="37"/>
        <v>ไม่มีจุดแข็ง</v>
      </c>
      <c r="BT28" s="21">
        <f t="shared" si="38"/>
        <v>0</v>
      </c>
      <c r="BU28" s="21" t="str">
        <f t="shared" si="39"/>
        <v>ปกติ</v>
      </c>
    </row>
    <row r="29" spans="1:73" ht="19.5" customHeight="1">
      <c r="A29" s="2">
        <v>27</v>
      </c>
      <c r="B29" s="36" t="str">
        <f>IF(ISBLANK(ข้อมูลนักเรียน!B32)," ",ข้อมูลนักเรียน!B32)</f>
        <v>เด็กหฯงอนัญญ  ณ วัน</v>
      </c>
      <c r="C29" s="4">
        <v>2</v>
      </c>
      <c r="D29" s="4">
        <v>0</v>
      </c>
      <c r="E29" s="4">
        <v>0</v>
      </c>
      <c r="F29" s="4">
        <v>2</v>
      </c>
      <c r="G29" s="4">
        <v>0</v>
      </c>
      <c r="H29" s="4">
        <v>1</v>
      </c>
      <c r="I29" s="4">
        <v>1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2</v>
      </c>
      <c r="T29" s="4">
        <v>0</v>
      </c>
      <c r="U29" s="4">
        <v>0</v>
      </c>
      <c r="V29" s="4">
        <v>1</v>
      </c>
      <c r="W29" s="4">
        <v>2</v>
      </c>
      <c r="X29" s="4">
        <v>0</v>
      </c>
      <c r="Y29" s="4">
        <v>1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21">
        <f t="shared" si="2"/>
        <v>0</v>
      </c>
      <c r="AK29" s="21">
        <f t="shared" si="3"/>
        <v>0</v>
      </c>
      <c r="AL29" s="21" t="str">
        <f t="shared" si="4"/>
        <v>ป</v>
      </c>
      <c r="AM29" s="21">
        <f t="shared" si="5"/>
        <v>1</v>
      </c>
      <c r="AN29" s="21" t="str">
        <f t="shared" si="6"/>
        <v>ป</v>
      </c>
      <c r="AO29" s="21">
        <f t="shared" si="7"/>
        <v>1</v>
      </c>
      <c r="AP29" s="21" t="str">
        <f t="shared" si="8"/>
        <v>ป</v>
      </c>
      <c r="AQ29" s="21">
        <f t="shared" si="9"/>
        <v>5</v>
      </c>
      <c r="AR29" s="21" t="str">
        <f t="shared" si="10"/>
        <v>ส</v>
      </c>
      <c r="AS29" s="21">
        <f t="shared" si="11"/>
        <v>8</v>
      </c>
      <c r="AT29" s="12">
        <f t="shared" si="12"/>
        <v>2</v>
      </c>
      <c r="AU29" s="12">
        <f t="shared" si="13"/>
        <v>0</v>
      </c>
      <c r="AV29" s="12">
        <f t="shared" si="14"/>
        <v>0</v>
      </c>
      <c r="AW29" s="12">
        <f t="shared" si="15"/>
        <v>2</v>
      </c>
      <c r="AX29" s="12">
        <f t="shared" si="16"/>
        <v>0</v>
      </c>
      <c r="AY29" s="12">
        <f t="shared" si="17"/>
        <v>1</v>
      </c>
      <c r="AZ29" s="12">
        <f t="shared" si="18"/>
        <v>1</v>
      </c>
      <c r="BA29" s="12">
        <f t="shared" si="19"/>
        <v>0</v>
      </c>
      <c r="BB29" s="12">
        <f t="shared" si="20"/>
        <v>1</v>
      </c>
      <c r="BC29" s="12">
        <f t="shared" si="21"/>
        <v>0</v>
      </c>
      <c r="BD29" s="12">
        <f t="shared" si="22"/>
        <v>2</v>
      </c>
      <c r="BE29" s="12">
        <f t="shared" si="23"/>
        <v>0</v>
      </c>
      <c r="BF29" s="12">
        <f t="shared" si="24"/>
        <v>0</v>
      </c>
      <c r="BG29" s="12">
        <f t="shared" si="25"/>
        <v>1</v>
      </c>
      <c r="BH29" s="12">
        <f t="shared" si="26"/>
        <v>0</v>
      </c>
      <c r="BI29" s="12">
        <f t="shared" si="27"/>
        <v>0</v>
      </c>
      <c r="BJ29" s="12">
        <f t="shared" si="28"/>
        <v>2</v>
      </c>
      <c r="BK29" s="12">
        <f t="shared" si="29"/>
        <v>0</v>
      </c>
      <c r="BL29" s="12">
        <f t="shared" si="30"/>
        <v>0</v>
      </c>
      <c r="BM29" s="12">
        <f t="shared" si="31"/>
        <v>1</v>
      </c>
      <c r="BN29" s="12">
        <f t="shared" si="32"/>
        <v>0</v>
      </c>
      <c r="BO29" s="12">
        <f t="shared" si="33"/>
        <v>0</v>
      </c>
      <c r="BP29" s="12">
        <f t="shared" si="34"/>
        <v>1</v>
      </c>
      <c r="BQ29" s="12">
        <f t="shared" si="35"/>
        <v>0</v>
      </c>
      <c r="BR29" s="12">
        <f t="shared" si="36"/>
        <v>1</v>
      </c>
      <c r="BS29" s="21" t="str">
        <f t="shared" si="37"/>
        <v>ไม่มีจุดแข็ง</v>
      </c>
      <c r="BT29" s="21">
        <f t="shared" si="38"/>
        <v>0</v>
      </c>
      <c r="BU29" s="21" t="str">
        <f t="shared" si="39"/>
        <v>ปกติ</v>
      </c>
    </row>
    <row r="30" spans="1:73" ht="19.5" customHeight="1">
      <c r="A30" s="2">
        <v>28</v>
      </c>
      <c r="B30" s="36" t="str">
        <f>IF(ISBLANK(ข้อมูลนักเรียน!B33)," ",ข้อมูลนักเรียน!B33)</f>
        <v> 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1" t="str">
        <f t="shared" si="2"/>
        <v> </v>
      </c>
      <c r="AK30" s="21" t="str">
        <f t="shared" si="3"/>
        <v> </v>
      </c>
      <c r="AL30" s="21" t="str">
        <f t="shared" si="4"/>
        <v> </v>
      </c>
      <c r="AM30" s="21" t="str">
        <f t="shared" si="5"/>
        <v> </v>
      </c>
      <c r="AN30" s="21" t="str">
        <f t="shared" si="6"/>
        <v> </v>
      </c>
      <c r="AO30" s="21" t="str">
        <f t="shared" si="7"/>
        <v> </v>
      </c>
      <c r="AP30" s="21" t="str">
        <f t="shared" si="8"/>
        <v> </v>
      </c>
      <c r="AQ30" s="21" t="str">
        <f t="shared" si="9"/>
        <v> </v>
      </c>
      <c r="AR30" s="21" t="str">
        <f t="shared" si="10"/>
        <v> </v>
      </c>
      <c r="AS30" s="21" t="str">
        <f t="shared" si="11"/>
        <v> </v>
      </c>
      <c r="AT30" s="12">
        <f t="shared" si="12"/>
        <v>0</v>
      </c>
      <c r="AU30" s="12">
        <f t="shared" si="13"/>
        <v>0</v>
      </c>
      <c r="AV30" s="12">
        <f t="shared" si="14"/>
        <v>0</v>
      </c>
      <c r="AW30" s="12">
        <f t="shared" si="15"/>
        <v>0</v>
      </c>
      <c r="AX30" s="12">
        <f t="shared" si="16"/>
        <v>0</v>
      </c>
      <c r="AY30" s="12">
        <f t="shared" si="17"/>
        <v>0</v>
      </c>
      <c r="AZ30" s="12">
        <f t="shared" si="18"/>
        <v>2</v>
      </c>
      <c r="BA30" s="12">
        <f t="shared" si="19"/>
        <v>0</v>
      </c>
      <c r="BB30" s="12">
        <f t="shared" si="20"/>
        <v>0</v>
      </c>
      <c r="BC30" s="12">
        <f t="shared" si="21"/>
        <v>0</v>
      </c>
      <c r="BD30" s="12">
        <f t="shared" si="22"/>
        <v>2</v>
      </c>
      <c r="BE30" s="12">
        <f t="shared" si="23"/>
        <v>0</v>
      </c>
      <c r="BF30" s="12">
        <f t="shared" si="24"/>
        <v>0</v>
      </c>
      <c r="BG30" s="12">
        <f t="shared" si="25"/>
        <v>2</v>
      </c>
      <c r="BH30" s="12">
        <f t="shared" si="26"/>
        <v>0</v>
      </c>
      <c r="BI30" s="12">
        <f t="shared" si="27"/>
        <v>0</v>
      </c>
      <c r="BJ30" s="12">
        <f t="shared" si="28"/>
        <v>0</v>
      </c>
      <c r="BK30" s="12">
        <f t="shared" si="29"/>
        <v>0</v>
      </c>
      <c r="BL30" s="12">
        <f t="shared" si="30"/>
        <v>0</v>
      </c>
      <c r="BM30" s="12">
        <f t="shared" si="31"/>
        <v>0</v>
      </c>
      <c r="BN30" s="12">
        <f t="shared" si="32"/>
        <v>2</v>
      </c>
      <c r="BO30" s="12">
        <f t="shared" si="33"/>
        <v>0</v>
      </c>
      <c r="BP30" s="12">
        <f t="shared" si="34"/>
        <v>0</v>
      </c>
      <c r="BQ30" s="12">
        <f t="shared" si="35"/>
        <v>0</v>
      </c>
      <c r="BR30" s="12">
        <f t="shared" si="36"/>
        <v>2</v>
      </c>
      <c r="BS30" s="21" t="str">
        <f t="shared" si="37"/>
        <v> </v>
      </c>
      <c r="BT30" s="21" t="str">
        <f t="shared" si="38"/>
        <v> </v>
      </c>
      <c r="BU30" s="21" t="str">
        <f t="shared" si="39"/>
        <v> </v>
      </c>
    </row>
    <row r="31" spans="1:73" ht="19.5" customHeight="1">
      <c r="A31" s="2">
        <v>29</v>
      </c>
      <c r="B31" s="36" t="str">
        <f>IF(ISBLANK(ข้อมูลนักเรียน!B34)," ",ข้อมูลนักเรียน!B34)</f>
        <v> 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21" t="str">
        <f t="shared" si="2"/>
        <v> </v>
      </c>
      <c r="AK31" s="21" t="str">
        <f t="shared" si="3"/>
        <v> </v>
      </c>
      <c r="AL31" s="21" t="str">
        <f t="shared" si="4"/>
        <v> </v>
      </c>
      <c r="AM31" s="21" t="str">
        <f t="shared" si="5"/>
        <v> </v>
      </c>
      <c r="AN31" s="21" t="str">
        <f t="shared" si="6"/>
        <v> </v>
      </c>
      <c r="AO31" s="21" t="str">
        <f t="shared" si="7"/>
        <v> </v>
      </c>
      <c r="AP31" s="21" t="str">
        <f t="shared" si="8"/>
        <v> </v>
      </c>
      <c r="AQ31" s="21" t="str">
        <f t="shared" si="9"/>
        <v> </v>
      </c>
      <c r="AR31" s="21" t="str">
        <f t="shared" si="10"/>
        <v> </v>
      </c>
      <c r="AS31" s="21" t="str">
        <f t="shared" si="11"/>
        <v> </v>
      </c>
      <c r="AT31" s="12">
        <f t="shared" si="12"/>
        <v>0</v>
      </c>
      <c r="AU31" s="12">
        <f t="shared" si="13"/>
        <v>0</v>
      </c>
      <c r="AV31" s="12">
        <f t="shared" si="14"/>
        <v>0</v>
      </c>
      <c r="AW31" s="12">
        <f t="shared" si="15"/>
        <v>0</v>
      </c>
      <c r="AX31" s="12">
        <f t="shared" si="16"/>
        <v>0</v>
      </c>
      <c r="AY31" s="12">
        <f t="shared" si="17"/>
        <v>0</v>
      </c>
      <c r="AZ31" s="12">
        <f t="shared" si="18"/>
        <v>2</v>
      </c>
      <c r="BA31" s="12">
        <f t="shared" si="19"/>
        <v>0</v>
      </c>
      <c r="BB31" s="12">
        <f t="shared" si="20"/>
        <v>0</v>
      </c>
      <c r="BC31" s="12">
        <f t="shared" si="21"/>
        <v>0</v>
      </c>
      <c r="BD31" s="12">
        <f t="shared" si="22"/>
        <v>2</v>
      </c>
      <c r="BE31" s="12">
        <f t="shared" si="23"/>
        <v>0</v>
      </c>
      <c r="BF31" s="12">
        <f t="shared" si="24"/>
        <v>0</v>
      </c>
      <c r="BG31" s="12">
        <f t="shared" si="25"/>
        <v>2</v>
      </c>
      <c r="BH31" s="12">
        <f t="shared" si="26"/>
        <v>0</v>
      </c>
      <c r="BI31" s="12">
        <f t="shared" si="27"/>
        <v>0</v>
      </c>
      <c r="BJ31" s="12">
        <f t="shared" si="28"/>
        <v>0</v>
      </c>
      <c r="BK31" s="12">
        <f t="shared" si="29"/>
        <v>0</v>
      </c>
      <c r="BL31" s="12">
        <f t="shared" si="30"/>
        <v>0</v>
      </c>
      <c r="BM31" s="12">
        <f t="shared" si="31"/>
        <v>0</v>
      </c>
      <c r="BN31" s="12">
        <f t="shared" si="32"/>
        <v>2</v>
      </c>
      <c r="BO31" s="12">
        <f t="shared" si="33"/>
        <v>0</v>
      </c>
      <c r="BP31" s="12">
        <f t="shared" si="34"/>
        <v>0</v>
      </c>
      <c r="BQ31" s="12">
        <f t="shared" si="35"/>
        <v>0</v>
      </c>
      <c r="BR31" s="12">
        <f t="shared" si="36"/>
        <v>2</v>
      </c>
      <c r="BS31" s="21" t="str">
        <f t="shared" si="37"/>
        <v> </v>
      </c>
      <c r="BT31" s="21" t="str">
        <f t="shared" si="38"/>
        <v> </v>
      </c>
      <c r="BU31" s="21" t="str">
        <f t="shared" si="39"/>
        <v> </v>
      </c>
    </row>
    <row r="32" spans="1:73" ht="19.5" customHeight="1">
      <c r="A32" s="2">
        <v>30</v>
      </c>
      <c r="B32" s="36" t="str">
        <f>IF(ISBLANK(ข้อมูลนักเรียน!B35)," ",ข้อมูลนักเรียน!B35)</f>
        <v> 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1" t="str">
        <f t="shared" si="2"/>
        <v> </v>
      </c>
      <c r="AK32" s="21" t="str">
        <f t="shared" si="3"/>
        <v> </v>
      </c>
      <c r="AL32" s="21" t="str">
        <f t="shared" si="4"/>
        <v> </v>
      </c>
      <c r="AM32" s="21" t="str">
        <f t="shared" si="5"/>
        <v> </v>
      </c>
      <c r="AN32" s="21" t="str">
        <f t="shared" si="6"/>
        <v> </v>
      </c>
      <c r="AO32" s="21" t="str">
        <f t="shared" si="7"/>
        <v> </v>
      </c>
      <c r="AP32" s="21" t="str">
        <f t="shared" si="8"/>
        <v> </v>
      </c>
      <c r="AQ32" s="21" t="str">
        <f t="shared" si="9"/>
        <v> </v>
      </c>
      <c r="AR32" s="21" t="str">
        <f t="shared" si="10"/>
        <v> </v>
      </c>
      <c r="AS32" s="21" t="str">
        <f t="shared" si="11"/>
        <v> </v>
      </c>
      <c r="AT32" s="12">
        <f t="shared" si="12"/>
        <v>0</v>
      </c>
      <c r="AU32" s="12">
        <f t="shared" si="13"/>
        <v>0</v>
      </c>
      <c r="AV32" s="12">
        <f t="shared" si="14"/>
        <v>0</v>
      </c>
      <c r="AW32" s="12">
        <f t="shared" si="15"/>
        <v>0</v>
      </c>
      <c r="AX32" s="12">
        <f t="shared" si="16"/>
        <v>0</v>
      </c>
      <c r="AY32" s="12">
        <f t="shared" si="17"/>
        <v>0</v>
      </c>
      <c r="AZ32" s="12">
        <f t="shared" si="18"/>
        <v>2</v>
      </c>
      <c r="BA32" s="12">
        <f t="shared" si="19"/>
        <v>0</v>
      </c>
      <c r="BB32" s="12">
        <f t="shared" si="20"/>
        <v>0</v>
      </c>
      <c r="BC32" s="12">
        <f t="shared" si="21"/>
        <v>0</v>
      </c>
      <c r="BD32" s="12">
        <f t="shared" si="22"/>
        <v>2</v>
      </c>
      <c r="BE32" s="12">
        <f t="shared" si="23"/>
        <v>0</v>
      </c>
      <c r="BF32" s="12">
        <f t="shared" si="24"/>
        <v>0</v>
      </c>
      <c r="BG32" s="12">
        <f t="shared" si="25"/>
        <v>2</v>
      </c>
      <c r="BH32" s="12">
        <f t="shared" si="26"/>
        <v>0</v>
      </c>
      <c r="BI32" s="12">
        <f t="shared" si="27"/>
        <v>0</v>
      </c>
      <c r="BJ32" s="12">
        <f t="shared" si="28"/>
        <v>0</v>
      </c>
      <c r="BK32" s="12">
        <f t="shared" si="29"/>
        <v>0</v>
      </c>
      <c r="BL32" s="12">
        <f t="shared" si="30"/>
        <v>0</v>
      </c>
      <c r="BM32" s="12">
        <f t="shared" si="31"/>
        <v>0</v>
      </c>
      <c r="BN32" s="12">
        <f t="shared" si="32"/>
        <v>2</v>
      </c>
      <c r="BO32" s="12">
        <f t="shared" si="33"/>
        <v>0</v>
      </c>
      <c r="BP32" s="12">
        <f t="shared" si="34"/>
        <v>0</v>
      </c>
      <c r="BQ32" s="12">
        <f t="shared" si="35"/>
        <v>0</v>
      </c>
      <c r="BR32" s="12">
        <f t="shared" si="36"/>
        <v>2</v>
      </c>
      <c r="BS32" s="21" t="str">
        <f t="shared" si="37"/>
        <v> </v>
      </c>
      <c r="BT32" s="21" t="str">
        <f t="shared" si="38"/>
        <v> </v>
      </c>
      <c r="BU32" s="21" t="str">
        <f t="shared" si="39"/>
        <v> </v>
      </c>
    </row>
  </sheetData>
  <sheetProtection password="C71F" sheet="1" objects="1" scenarios="1"/>
  <mergeCells count="8">
    <mergeCell ref="BT1:BT2"/>
    <mergeCell ref="AS1:AS2"/>
    <mergeCell ref="AB1:AI1"/>
    <mergeCell ref="C1:AA1"/>
    <mergeCell ref="AK1:AK2"/>
    <mergeCell ref="AM1:AM2"/>
    <mergeCell ref="AO1:AO2"/>
    <mergeCell ref="AQ1:AQ2"/>
  </mergeCells>
  <printOptions/>
  <pageMargins left="0.75" right="0.75" top="1" bottom="1" header="0.5" footer="0.5"/>
  <pageSetup horizontalDpi="600" verticalDpi="600" orientation="landscape" paperSize="9" r:id="rId3"/>
  <ignoredErrors>
    <ignoredError sqref="B3:B32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32"/>
  <sheetViews>
    <sheetView zoomScalePageLayoutView="0" workbookViewId="0" topLeftCell="A1">
      <pane xSplit="2" ySplit="2" topLeftCell="C2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J32" sqref="AJ32"/>
    </sheetView>
  </sheetViews>
  <sheetFormatPr defaultColWidth="9.140625" defaultRowHeight="12.75"/>
  <cols>
    <col min="1" max="1" width="9.57421875" style="1" customWidth="1"/>
    <col min="2" max="2" width="20.140625" style="1" customWidth="1"/>
    <col min="3" max="4" width="3.00390625" style="1" bestFit="1" customWidth="1"/>
    <col min="5" max="6" width="2.00390625" style="1" bestFit="1" customWidth="1"/>
    <col min="7" max="7" width="3.00390625" style="1" bestFit="1" customWidth="1"/>
    <col min="8" max="11" width="2.00390625" style="1" bestFit="1" customWidth="1"/>
    <col min="12" max="27" width="3.00390625" style="1" bestFit="1" customWidth="1"/>
    <col min="28" max="35" width="2.00390625" style="1" bestFit="1" customWidth="1"/>
    <col min="36" max="36" width="3.8515625" style="1" customWidth="1"/>
    <col min="37" max="37" width="5.28125" style="2" bestFit="1" customWidth="1"/>
    <col min="38" max="38" width="5.28125" style="2" customWidth="1"/>
    <col min="39" max="39" width="5.28125" style="2" bestFit="1" customWidth="1"/>
    <col min="40" max="40" width="5.28125" style="2" customWidth="1"/>
    <col min="41" max="41" width="5.28125" style="2" bestFit="1" customWidth="1"/>
    <col min="42" max="42" width="5.28125" style="2" customWidth="1"/>
    <col min="43" max="43" width="5.28125" style="2" bestFit="1" customWidth="1"/>
    <col min="44" max="44" width="5.28125" style="2" customWidth="1"/>
    <col min="45" max="45" width="5.28125" style="2" bestFit="1" customWidth="1"/>
    <col min="46" max="54" width="2.00390625" style="1" hidden="1" customWidth="1"/>
    <col min="55" max="70" width="3.00390625" style="1" hidden="1" customWidth="1"/>
    <col min="71" max="71" width="9.7109375" style="2" bestFit="1" customWidth="1"/>
    <col min="72" max="72" width="5.28125" style="2" bestFit="1" customWidth="1"/>
    <col min="73" max="16384" width="9.140625" style="1" customWidth="1"/>
  </cols>
  <sheetData>
    <row r="1" spans="1:72" ht="23.25" customHeight="1">
      <c r="A1" s="6" t="s">
        <v>30</v>
      </c>
      <c r="B1" s="7" t="s">
        <v>40</v>
      </c>
      <c r="C1" s="42" t="s">
        <v>15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 t="s">
        <v>62</v>
      </c>
      <c r="AC1" s="42"/>
      <c r="AD1" s="42"/>
      <c r="AE1" s="42"/>
      <c r="AF1" s="42"/>
      <c r="AG1" s="42"/>
      <c r="AH1" s="42"/>
      <c r="AI1" s="42"/>
      <c r="AK1" s="41" t="s">
        <v>55</v>
      </c>
      <c r="AL1" s="5"/>
      <c r="AM1" s="41" t="s">
        <v>56</v>
      </c>
      <c r="AN1" s="5"/>
      <c r="AO1" s="41" t="s">
        <v>57</v>
      </c>
      <c r="AP1" s="5"/>
      <c r="AQ1" s="41" t="s">
        <v>58</v>
      </c>
      <c r="AR1" s="5"/>
      <c r="AS1" s="43" t="s">
        <v>66</v>
      </c>
      <c r="BS1" s="5"/>
      <c r="BT1" s="41" t="s">
        <v>62</v>
      </c>
    </row>
    <row r="2" spans="1:73" ht="50.25" customHeight="1">
      <c r="A2" s="1" t="s">
        <v>52</v>
      </c>
      <c r="B2" s="2" t="s">
        <v>53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1</v>
      </c>
      <c r="AC2" s="1">
        <v>2</v>
      </c>
      <c r="AD2" s="1">
        <v>3</v>
      </c>
      <c r="AE2" s="1">
        <v>4</v>
      </c>
      <c r="AF2" s="1">
        <v>5</v>
      </c>
      <c r="AG2" s="1">
        <v>6</v>
      </c>
      <c r="AH2" s="1">
        <v>7</v>
      </c>
      <c r="AI2" s="1">
        <v>8</v>
      </c>
      <c r="AJ2" s="1" t="s">
        <v>54</v>
      </c>
      <c r="AK2" s="41"/>
      <c r="AL2" s="5" t="s">
        <v>34</v>
      </c>
      <c r="AM2" s="41"/>
      <c r="AN2" s="5" t="s">
        <v>34</v>
      </c>
      <c r="AO2" s="41"/>
      <c r="AP2" s="5" t="s">
        <v>34</v>
      </c>
      <c r="AQ2" s="41"/>
      <c r="AR2" s="5" t="s">
        <v>34</v>
      </c>
      <c r="AS2" s="43"/>
      <c r="AT2" s="1">
        <v>1</v>
      </c>
      <c r="AU2" s="1">
        <v>2</v>
      </c>
      <c r="AV2" s="1">
        <v>3</v>
      </c>
      <c r="AW2" s="1">
        <v>4</v>
      </c>
      <c r="AX2" s="1">
        <v>5</v>
      </c>
      <c r="AY2" s="1">
        <v>6</v>
      </c>
      <c r="AZ2" s="1">
        <v>7</v>
      </c>
      <c r="BA2" s="1">
        <v>8</v>
      </c>
      <c r="BB2" s="1">
        <v>9</v>
      </c>
      <c r="BC2" s="1">
        <v>10</v>
      </c>
      <c r="BD2" s="1">
        <v>11</v>
      </c>
      <c r="BE2" s="1">
        <v>12</v>
      </c>
      <c r="BF2" s="1">
        <v>13</v>
      </c>
      <c r="BG2" s="1">
        <v>14</v>
      </c>
      <c r="BH2" s="1">
        <v>15</v>
      </c>
      <c r="BI2" s="1">
        <v>16</v>
      </c>
      <c r="BJ2" s="1">
        <v>17</v>
      </c>
      <c r="BK2" s="1">
        <v>18</v>
      </c>
      <c r="BL2" s="1">
        <v>19</v>
      </c>
      <c r="BM2" s="1">
        <v>20</v>
      </c>
      <c r="BN2" s="1">
        <v>21</v>
      </c>
      <c r="BO2" s="1">
        <v>22</v>
      </c>
      <c r="BP2" s="1">
        <v>23</v>
      </c>
      <c r="BQ2" s="1">
        <v>24</v>
      </c>
      <c r="BR2" s="1">
        <v>25</v>
      </c>
      <c r="BS2" s="5" t="s">
        <v>34</v>
      </c>
      <c r="BT2" s="41"/>
      <c r="BU2" s="5" t="s">
        <v>34</v>
      </c>
    </row>
    <row r="3" spans="1:73" ht="19.5" customHeight="1">
      <c r="A3" s="2">
        <v>1</v>
      </c>
      <c r="B3" s="36" t="str">
        <f>IF(ISBLANK(ข้อมูลนักเรียน!B6)," ",ข้อมูลนักเรียน!B6)</f>
        <v>เด็กชายจักรพงศ์  คำเงิน</v>
      </c>
      <c r="C3" s="18">
        <v>2</v>
      </c>
      <c r="D3" s="18">
        <v>0</v>
      </c>
      <c r="E3" s="18">
        <v>0</v>
      </c>
      <c r="F3" s="18">
        <v>2</v>
      </c>
      <c r="G3" s="18">
        <v>0</v>
      </c>
      <c r="H3" s="18">
        <v>2</v>
      </c>
      <c r="I3" s="18">
        <v>2</v>
      </c>
      <c r="J3" s="18">
        <v>0</v>
      </c>
      <c r="K3" s="18">
        <v>2</v>
      </c>
      <c r="L3" s="18">
        <v>0</v>
      </c>
      <c r="M3" s="18">
        <v>2</v>
      </c>
      <c r="N3" s="18">
        <v>0</v>
      </c>
      <c r="O3" s="18">
        <v>0</v>
      </c>
      <c r="P3" s="18">
        <v>2</v>
      </c>
      <c r="Q3" s="18">
        <v>0</v>
      </c>
      <c r="R3" s="18">
        <v>0</v>
      </c>
      <c r="S3" s="18">
        <v>2</v>
      </c>
      <c r="T3" s="18">
        <v>1</v>
      </c>
      <c r="U3" s="18">
        <v>0</v>
      </c>
      <c r="V3" s="18">
        <v>2</v>
      </c>
      <c r="W3" s="18">
        <v>2</v>
      </c>
      <c r="X3" s="18">
        <v>0</v>
      </c>
      <c r="Y3" s="18">
        <v>2</v>
      </c>
      <c r="Z3" s="18">
        <v>0</v>
      </c>
      <c r="AA3" s="18">
        <v>2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21">
        <f>IF(SUM(C3:AA3)&gt;0,SUM(AB3:AI3)," ")</f>
        <v>0</v>
      </c>
      <c r="AK3" s="21">
        <f>IF(SUM(C3:AA3)=0," ",+AV3+BA3+BF3+BI3+BQ3)</f>
        <v>0</v>
      </c>
      <c r="AL3" s="21" t="str">
        <f>IF(SUM(C3:AA3)=0," ",IF(AK3&gt;5,"ส","ป"))</f>
        <v>ป</v>
      </c>
      <c r="AM3" s="21">
        <f>IF(SUM(C3:AA3)=0," ",+AX3+AZ3+BE3+BK3+BO3)</f>
        <v>1</v>
      </c>
      <c r="AN3" s="21" t="str">
        <f>IF(SUM(C3:AA3)=0," ",IF(AM3&gt;4,"ส","ป"))</f>
        <v>ป</v>
      </c>
      <c r="AO3" s="21">
        <f>IF(SUM(C3:AA3)=0," ",+AU3+BC3+BH3+BN3+BR3)</f>
        <v>0</v>
      </c>
      <c r="AP3" s="21" t="str">
        <f>IF(SUM(C3:AA3)=0," ",IF(AO3&gt;5,"ส","ป"))</f>
        <v>ป</v>
      </c>
      <c r="AQ3" s="21">
        <f>IF(SUM(C3:AA3)=0," ",+AY3+BD3+BG3+BL3+BP3)</f>
        <v>4</v>
      </c>
      <c r="AR3" s="21" t="str">
        <f>IF(SUM(C3:AA3)=0," ",IF(AQ3&gt;3,"ส","ป"))</f>
        <v>ส</v>
      </c>
      <c r="AS3" s="21">
        <f>IF(SUM(C3:AA3)=0," ",+AT3+AW3+BB3+BJ3+BM3)</f>
        <v>10</v>
      </c>
      <c r="AT3" s="12">
        <f aca="true" t="shared" si="0" ref="AT3:AY3">C3</f>
        <v>2</v>
      </c>
      <c r="AU3" s="12">
        <f t="shared" si="0"/>
        <v>0</v>
      </c>
      <c r="AV3" s="12">
        <f t="shared" si="0"/>
        <v>0</v>
      </c>
      <c r="AW3" s="12">
        <f t="shared" si="0"/>
        <v>2</v>
      </c>
      <c r="AX3" s="12">
        <f t="shared" si="0"/>
        <v>0</v>
      </c>
      <c r="AY3" s="12">
        <f t="shared" si="0"/>
        <v>2</v>
      </c>
      <c r="AZ3" s="12">
        <f>IF(I3=0,2,IF(I3=2,0,1))</f>
        <v>0</v>
      </c>
      <c r="BA3" s="12">
        <f>J3</f>
        <v>0</v>
      </c>
      <c r="BB3" s="12">
        <f>K3</f>
        <v>2</v>
      </c>
      <c r="BC3" s="12">
        <f>L3</f>
        <v>0</v>
      </c>
      <c r="BD3" s="12">
        <f>IF(M3=0,2,IF(M3=2,0,1))</f>
        <v>0</v>
      </c>
      <c r="BE3" s="12">
        <f>N3</f>
        <v>0</v>
      </c>
      <c r="BF3" s="12">
        <f>O3</f>
        <v>0</v>
      </c>
      <c r="BG3" s="12">
        <f>IF(P3=0,2,IF(P3=2,0,1))</f>
        <v>0</v>
      </c>
      <c r="BH3" s="12">
        <f aca="true" t="shared" si="1" ref="BH3:BM3">Q3</f>
        <v>0</v>
      </c>
      <c r="BI3" s="12">
        <f t="shared" si="1"/>
        <v>0</v>
      </c>
      <c r="BJ3" s="12">
        <f t="shared" si="1"/>
        <v>2</v>
      </c>
      <c r="BK3" s="12">
        <f t="shared" si="1"/>
        <v>1</v>
      </c>
      <c r="BL3" s="12">
        <f t="shared" si="1"/>
        <v>0</v>
      </c>
      <c r="BM3" s="12">
        <f t="shared" si="1"/>
        <v>2</v>
      </c>
      <c r="BN3" s="12">
        <f>IF(W3=0,2,IF(W3=2,0,1))</f>
        <v>0</v>
      </c>
      <c r="BO3" s="12">
        <f>X3</f>
        <v>0</v>
      </c>
      <c r="BP3" s="12">
        <f>Y3</f>
        <v>2</v>
      </c>
      <c r="BQ3" s="12">
        <f>Z3</f>
        <v>0</v>
      </c>
      <c r="BR3" s="12">
        <f>IF(AA3=0,2,IF(AA3=2,0,1))</f>
        <v>0</v>
      </c>
      <c r="BS3" s="21" t="str">
        <f>IF(SUM(C3:AA3)=0," ",IF(BR3&gt;3,"มีจุดแข็ง","ไม่มีจุดแข็ง"))</f>
        <v>ไม่มีจุดแข็ง</v>
      </c>
      <c r="BT3" s="21">
        <f>AJ3</f>
        <v>0</v>
      </c>
      <c r="BU3" s="21" t="str">
        <f>IF(SUM(C3:AA3)=0," ",IF(BT3&gt;1,"ไม่ปกติ","ปกติ"))</f>
        <v>ปกติ</v>
      </c>
    </row>
    <row r="4" spans="1:73" ht="19.5" customHeight="1">
      <c r="A4" s="2">
        <v>2</v>
      </c>
      <c r="B4" s="36" t="str">
        <f>IF(ISBLANK(ข้อมูลนักเรียน!B7)," ",ข้อมูลนักเรียน!B7)</f>
        <v>เด็กชายทักษ์ดนัย  ขุนหาญ</v>
      </c>
      <c r="C4" s="4">
        <v>2</v>
      </c>
      <c r="D4" s="4">
        <v>0</v>
      </c>
      <c r="E4" s="4">
        <v>0</v>
      </c>
      <c r="F4" s="4">
        <v>2</v>
      </c>
      <c r="G4" s="4">
        <v>0</v>
      </c>
      <c r="H4" s="4">
        <v>0</v>
      </c>
      <c r="I4" s="4">
        <v>0</v>
      </c>
      <c r="J4" s="4">
        <v>0</v>
      </c>
      <c r="K4" s="4">
        <v>2</v>
      </c>
      <c r="L4" s="4">
        <v>0</v>
      </c>
      <c r="M4" s="4">
        <v>2</v>
      </c>
      <c r="N4" s="4">
        <v>0</v>
      </c>
      <c r="O4" s="4">
        <v>0</v>
      </c>
      <c r="P4" s="4">
        <v>2</v>
      </c>
      <c r="Q4" s="4">
        <v>0</v>
      </c>
      <c r="R4" s="4">
        <v>0</v>
      </c>
      <c r="S4" s="4">
        <v>2</v>
      </c>
      <c r="T4" s="4">
        <v>0</v>
      </c>
      <c r="U4" s="4">
        <v>0</v>
      </c>
      <c r="V4" s="4">
        <v>1</v>
      </c>
      <c r="W4" s="4">
        <v>2</v>
      </c>
      <c r="X4" s="4">
        <v>1</v>
      </c>
      <c r="Y4" s="4">
        <v>0</v>
      </c>
      <c r="Z4" s="4">
        <v>0</v>
      </c>
      <c r="AA4" s="4">
        <v>1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21">
        <f aca="true" t="shared" si="2" ref="AJ4:AJ32">IF(SUM(C4:AA4)&gt;0,SUM(AB4:AI4)," ")</f>
        <v>0</v>
      </c>
      <c r="AK4" s="21">
        <f aca="true" t="shared" si="3" ref="AK4:AK32">IF(SUM(C4:AA4)=0," ",+AV4+BA4+BF4+BI4+BQ4)</f>
        <v>0</v>
      </c>
      <c r="AL4" s="21" t="str">
        <f aca="true" t="shared" si="4" ref="AL4:AL32">IF(SUM(C4:AA4)=0," ",IF(AK4&gt;5,"ส","ป"))</f>
        <v>ป</v>
      </c>
      <c r="AM4" s="21">
        <f aca="true" t="shared" si="5" ref="AM4:AM32">IF(SUM(C4:AA4)=0," ",+AX4+AZ4+BE4+BK4+BO4)</f>
        <v>3</v>
      </c>
      <c r="AN4" s="21" t="str">
        <f aca="true" t="shared" si="6" ref="AN4:AN32">IF(SUM(C4:AA4)=0," ",IF(AM4&gt;4,"ส","ป"))</f>
        <v>ป</v>
      </c>
      <c r="AO4" s="21">
        <f aca="true" t="shared" si="7" ref="AO4:AO32">IF(SUM(C4:AA4)=0," ",+AU4+BC4+BH4+BN4+BR4)</f>
        <v>1</v>
      </c>
      <c r="AP4" s="21" t="str">
        <f aca="true" t="shared" si="8" ref="AP4:AP32">IF(SUM(C4:AA4)=0," ",IF(AO4&gt;5,"ส","ป"))</f>
        <v>ป</v>
      </c>
      <c r="AQ4" s="21">
        <f aca="true" t="shared" si="9" ref="AQ4:AQ32">IF(SUM(C4:AA4)=0," ",+AY4+BD4+BG4+BL4+BP4)</f>
        <v>0</v>
      </c>
      <c r="AR4" s="21" t="str">
        <f aca="true" t="shared" si="10" ref="AR4:AR32">IF(SUM(C4:AA4)=0," ",IF(AQ4&gt;3,"ส","ป"))</f>
        <v>ป</v>
      </c>
      <c r="AS4" s="21">
        <f aca="true" t="shared" si="11" ref="AS4:AS32">IF(SUM(C4:AA4)=0," ",+AT4+AW4+BB4+BJ4+BM4)</f>
        <v>9</v>
      </c>
      <c r="AT4" s="12">
        <f aca="true" t="shared" si="12" ref="AT4:AT32">C4</f>
        <v>2</v>
      </c>
      <c r="AU4" s="12">
        <f aca="true" t="shared" si="13" ref="AU4:AU32">D4</f>
        <v>0</v>
      </c>
      <c r="AV4" s="12">
        <f aca="true" t="shared" si="14" ref="AV4:AV32">E4</f>
        <v>0</v>
      </c>
      <c r="AW4" s="12">
        <f aca="true" t="shared" si="15" ref="AW4:AW32">F4</f>
        <v>2</v>
      </c>
      <c r="AX4" s="12">
        <f aca="true" t="shared" si="16" ref="AX4:AX32">G4</f>
        <v>0</v>
      </c>
      <c r="AY4" s="12">
        <f aca="true" t="shared" si="17" ref="AY4:AY32">H4</f>
        <v>0</v>
      </c>
      <c r="AZ4" s="12">
        <f aca="true" t="shared" si="18" ref="AZ4:AZ32">IF(I4=0,2,IF(I4=2,0,1))</f>
        <v>2</v>
      </c>
      <c r="BA4" s="12">
        <f aca="true" t="shared" si="19" ref="BA4:BA32">J4</f>
        <v>0</v>
      </c>
      <c r="BB4" s="12">
        <f aca="true" t="shared" si="20" ref="BB4:BB32">K4</f>
        <v>2</v>
      </c>
      <c r="BC4" s="12">
        <f aca="true" t="shared" si="21" ref="BC4:BC32">L4</f>
        <v>0</v>
      </c>
      <c r="BD4" s="12">
        <f aca="true" t="shared" si="22" ref="BD4:BD32">IF(M4=0,2,IF(M4=2,0,1))</f>
        <v>0</v>
      </c>
      <c r="BE4" s="12">
        <f aca="true" t="shared" si="23" ref="BE4:BE32">N4</f>
        <v>0</v>
      </c>
      <c r="BF4" s="12">
        <f aca="true" t="shared" si="24" ref="BF4:BF32">O4</f>
        <v>0</v>
      </c>
      <c r="BG4" s="12">
        <f aca="true" t="shared" si="25" ref="BG4:BG32">IF(P4=0,2,IF(P4=2,0,1))</f>
        <v>0</v>
      </c>
      <c r="BH4" s="12">
        <f aca="true" t="shared" si="26" ref="BH4:BH32">Q4</f>
        <v>0</v>
      </c>
      <c r="BI4" s="12">
        <f aca="true" t="shared" si="27" ref="BI4:BI32">R4</f>
        <v>0</v>
      </c>
      <c r="BJ4" s="12">
        <f aca="true" t="shared" si="28" ref="BJ4:BJ32">S4</f>
        <v>2</v>
      </c>
      <c r="BK4" s="12">
        <f aca="true" t="shared" si="29" ref="BK4:BK32">T4</f>
        <v>0</v>
      </c>
      <c r="BL4" s="12">
        <f aca="true" t="shared" si="30" ref="BL4:BL32">U4</f>
        <v>0</v>
      </c>
      <c r="BM4" s="12">
        <f aca="true" t="shared" si="31" ref="BM4:BM32">V4</f>
        <v>1</v>
      </c>
      <c r="BN4" s="12">
        <f aca="true" t="shared" si="32" ref="BN4:BN32">IF(W4=0,2,IF(W4=2,0,1))</f>
        <v>0</v>
      </c>
      <c r="BO4" s="12">
        <f aca="true" t="shared" si="33" ref="BO4:BO32">X4</f>
        <v>1</v>
      </c>
      <c r="BP4" s="12">
        <f aca="true" t="shared" si="34" ref="BP4:BP32">Y4</f>
        <v>0</v>
      </c>
      <c r="BQ4" s="12">
        <f aca="true" t="shared" si="35" ref="BQ4:BQ32">Z4</f>
        <v>0</v>
      </c>
      <c r="BR4" s="12">
        <f aca="true" t="shared" si="36" ref="BR4:BR32">IF(AA4=0,2,IF(AA4=2,0,1))</f>
        <v>1</v>
      </c>
      <c r="BS4" s="21" t="str">
        <f aca="true" t="shared" si="37" ref="BS4:BS32">IF(SUM(C4:AA4)=0," ",IF(BR4&gt;3,"มีจุดแข็ง","ไม่มีจุดแข็ง"))</f>
        <v>ไม่มีจุดแข็ง</v>
      </c>
      <c r="BT4" s="21">
        <f aca="true" t="shared" si="38" ref="BT4:BT32">AJ4</f>
        <v>0</v>
      </c>
      <c r="BU4" s="21" t="str">
        <f aca="true" t="shared" si="39" ref="BU4:BU32">IF(SUM(C4:AA4)=0," ",IF(BT4&gt;1,"ไม่ปกติ","ปกติ"))</f>
        <v>ปกติ</v>
      </c>
    </row>
    <row r="5" spans="1:73" ht="19.5" customHeight="1">
      <c r="A5" s="2">
        <v>3</v>
      </c>
      <c r="B5" s="36" t="str">
        <f>IF(ISBLANK(ข้อมูลนักเรียน!B8)," ",ข้อมูลนักเรียน!B8)</f>
        <v>เด็กชายทักษ์ดนัย  สิทธิบัว</v>
      </c>
      <c r="C5" s="4">
        <v>2</v>
      </c>
      <c r="D5" s="4">
        <v>1</v>
      </c>
      <c r="E5" s="4">
        <v>0</v>
      </c>
      <c r="F5" s="4">
        <v>2</v>
      </c>
      <c r="G5" s="4">
        <v>1</v>
      </c>
      <c r="H5" s="4">
        <v>1</v>
      </c>
      <c r="I5" s="4">
        <v>1</v>
      </c>
      <c r="J5" s="4">
        <v>1</v>
      </c>
      <c r="K5" s="4">
        <v>2</v>
      </c>
      <c r="L5" s="4">
        <v>1</v>
      </c>
      <c r="M5" s="4">
        <v>2</v>
      </c>
      <c r="N5" s="4">
        <v>0</v>
      </c>
      <c r="O5" s="4">
        <v>1</v>
      </c>
      <c r="P5" s="4">
        <v>1</v>
      </c>
      <c r="Q5" s="4">
        <v>1</v>
      </c>
      <c r="R5" s="4">
        <v>0</v>
      </c>
      <c r="S5" s="4">
        <v>2</v>
      </c>
      <c r="T5" s="4">
        <v>1</v>
      </c>
      <c r="U5" s="4">
        <v>0</v>
      </c>
      <c r="V5" s="4">
        <v>2</v>
      </c>
      <c r="W5" s="4">
        <v>2</v>
      </c>
      <c r="X5" s="4">
        <v>0</v>
      </c>
      <c r="Y5" s="4">
        <v>1</v>
      </c>
      <c r="Z5" s="4">
        <v>1</v>
      </c>
      <c r="AA5" s="4">
        <v>2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21">
        <f t="shared" si="2"/>
        <v>0</v>
      </c>
      <c r="AK5" s="21">
        <f t="shared" si="3"/>
        <v>3</v>
      </c>
      <c r="AL5" s="21" t="str">
        <f t="shared" si="4"/>
        <v>ป</v>
      </c>
      <c r="AM5" s="21">
        <f t="shared" si="5"/>
        <v>3</v>
      </c>
      <c r="AN5" s="21" t="str">
        <f t="shared" si="6"/>
        <v>ป</v>
      </c>
      <c r="AO5" s="21">
        <f t="shared" si="7"/>
        <v>3</v>
      </c>
      <c r="AP5" s="21" t="str">
        <f t="shared" si="8"/>
        <v>ป</v>
      </c>
      <c r="AQ5" s="21">
        <f t="shared" si="9"/>
        <v>3</v>
      </c>
      <c r="AR5" s="21" t="str">
        <f t="shared" si="10"/>
        <v>ป</v>
      </c>
      <c r="AS5" s="21">
        <f t="shared" si="11"/>
        <v>10</v>
      </c>
      <c r="AT5" s="12">
        <f t="shared" si="12"/>
        <v>2</v>
      </c>
      <c r="AU5" s="12">
        <f t="shared" si="13"/>
        <v>1</v>
      </c>
      <c r="AV5" s="12">
        <f t="shared" si="14"/>
        <v>0</v>
      </c>
      <c r="AW5" s="12">
        <f t="shared" si="15"/>
        <v>2</v>
      </c>
      <c r="AX5" s="12">
        <f t="shared" si="16"/>
        <v>1</v>
      </c>
      <c r="AY5" s="12">
        <f t="shared" si="17"/>
        <v>1</v>
      </c>
      <c r="AZ5" s="12">
        <f t="shared" si="18"/>
        <v>1</v>
      </c>
      <c r="BA5" s="12">
        <f t="shared" si="19"/>
        <v>1</v>
      </c>
      <c r="BB5" s="12">
        <f t="shared" si="20"/>
        <v>2</v>
      </c>
      <c r="BC5" s="12">
        <f t="shared" si="21"/>
        <v>1</v>
      </c>
      <c r="BD5" s="12">
        <f t="shared" si="22"/>
        <v>0</v>
      </c>
      <c r="BE5" s="12">
        <f t="shared" si="23"/>
        <v>0</v>
      </c>
      <c r="BF5" s="12">
        <f t="shared" si="24"/>
        <v>1</v>
      </c>
      <c r="BG5" s="12">
        <f t="shared" si="25"/>
        <v>1</v>
      </c>
      <c r="BH5" s="12">
        <f t="shared" si="26"/>
        <v>1</v>
      </c>
      <c r="BI5" s="12">
        <f t="shared" si="27"/>
        <v>0</v>
      </c>
      <c r="BJ5" s="12">
        <f t="shared" si="28"/>
        <v>2</v>
      </c>
      <c r="BK5" s="12">
        <f t="shared" si="29"/>
        <v>1</v>
      </c>
      <c r="BL5" s="12">
        <f t="shared" si="30"/>
        <v>0</v>
      </c>
      <c r="BM5" s="12">
        <f t="shared" si="31"/>
        <v>2</v>
      </c>
      <c r="BN5" s="12">
        <f t="shared" si="32"/>
        <v>0</v>
      </c>
      <c r="BO5" s="12">
        <f t="shared" si="33"/>
        <v>0</v>
      </c>
      <c r="BP5" s="12">
        <f t="shared" si="34"/>
        <v>1</v>
      </c>
      <c r="BQ5" s="12">
        <f t="shared" si="35"/>
        <v>1</v>
      </c>
      <c r="BR5" s="12">
        <f t="shared" si="36"/>
        <v>0</v>
      </c>
      <c r="BS5" s="21" t="str">
        <f t="shared" si="37"/>
        <v>ไม่มีจุดแข็ง</v>
      </c>
      <c r="BT5" s="21">
        <f t="shared" si="38"/>
        <v>0</v>
      </c>
      <c r="BU5" s="21" t="str">
        <f t="shared" si="39"/>
        <v>ปกติ</v>
      </c>
    </row>
    <row r="6" spans="1:73" ht="19.5" customHeight="1">
      <c r="A6" s="2">
        <v>4</v>
      </c>
      <c r="B6" s="36" t="str">
        <f>IF(ISBLANK(ข้อมูลนักเรียน!B9)," ",ข้อมูลนักเรียน!B9)</f>
        <v>เด็กชายทัตพล  สุภากาศ</v>
      </c>
      <c r="C6" s="4">
        <v>2</v>
      </c>
      <c r="D6" s="4">
        <v>1</v>
      </c>
      <c r="E6" s="4">
        <v>0</v>
      </c>
      <c r="F6" s="4">
        <v>2</v>
      </c>
      <c r="G6" s="4">
        <v>1</v>
      </c>
      <c r="H6" s="4">
        <v>0</v>
      </c>
      <c r="I6" s="4">
        <v>1</v>
      </c>
      <c r="J6" s="4">
        <v>0</v>
      </c>
      <c r="K6" s="4">
        <v>2</v>
      </c>
      <c r="L6" s="4">
        <v>1</v>
      </c>
      <c r="M6" s="4">
        <v>2</v>
      </c>
      <c r="N6" s="4">
        <v>0</v>
      </c>
      <c r="O6" s="4">
        <v>1</v>
      </c>
      <c r="P6" s="4">
        <v>1</v>
      </c>
      <c r="Q6" s="4">
        <v>1</v>
      </c>
      <c r="R6" s="4">
        <v>0</v>
      </c>
      <c r="S6" s="4">
        <v>2</v>
      </c>
      <c r="T6" s="4">
        <v>1</v>
      </c>
      <c r="U6" s="4">
        <v>0</v>
      </c>
      <c r="V6" s="4">
        <v>2</v>
      </c>
      <c r="W6" s="4">
        <v>2</v>
      </c>
      <c r="X6" s="4">
        <v>0</v>
      </c>
      <c r="Y6" s="4">
        <v>1</v>
      </c>
      <c r="Z6" s="4">
        <v>1</v>
      </c>
      <c r="AA6" s="4">
        <v>2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21">
        <f t="shared" si="2"/>
        <v>0</v>
      </c>
      <c r="AK6" s="21">
        <f t="shared" si="3"/>
        <v>2</v>
      </c>
      <c r="AL6" s="21" t="str">
        <f t="shared" si="4"/>
        <v>ป</v>
      </c>
      <c r="AM6" s="21">
        <f t="shared" si="5"/>
        <v>3</v>
      </c>
      <c r="AN6" s="21" t="str">
        <f t="shared" si="6"/>
        <v>ป</v>
      </c>
      <c r="AO6" s="21">
        <f t="shared" si="7"/>
        <v>3</v>
      </c>
      <c r="AP6" s="21" t="str">
        <f t="shared" si="8"/>
        <v>ป</v>
      </c>
      <c r="AQ6" s="21">
        <f t="shared" si="9"/>
        <v>2</v>
      </c>
      <c r="AR6" s="21" t="str">
        <f t="shared" si="10"/>
        <v>ป</v>
      </c>
      <c r="AS6" s="21">
        <f t="shared" si="11"/>
        <v>10</v>
      </c>
      <c r="AT6" s="12">
        <f t="shared" si="12"/>
        <v>2</v>
      </c>
      <c r="AU6" s="12">
        <f t="shared" si="13"/>
        <v>1</v>
      </c>
      <c r="AV6" s="12">
        <f t="shared" si="14"/>
        <v>0</v>
      </c>
      <c r="AW6" s="12">
        <f t="shared" si="15"/>
        <v>2</v>
      </c>
      <c r="AX6" s="12">
        <f t="shared" si="16"/>
        <v>1</v>
      </c>
      <c r="AY6" s="12">
        <f t="shared" si="17"/>
        <v>0</v>
      </c>
      <c r="AZ6" s="12">
        <f t="shared" si="18"/>
        <v>1</v>
      </c>
      <c r="BA6" s="12">
        <f t="shared" si="19"/>
        <v>0</v>
      </c>
      <c r="BB6" s="12">
        <f t="shared" si="20"/>
        <v>2</v>
      </c>
      <c r="BC6" s="12">
        <f t="shared" si="21"/>
        <v>1</v>
      </c>
      <c r="BD6" s="12">
        <f t="shared" si="22"/>
        <v>0</v>
      </c>
      <c r="BE6" s="12">
        <f t="shared" si="23"/>
        <v>0</v>
      </c>
      <c r="BF6" s="12">
        <f t="shared" si="24"/>
        <v>1</v>
      </c>
      <c r="BG6" s="12">
        <f t="shared" si="25"/>
        <v>1</v>
      </c>
      <c r="BH6" s="12">
        <f t="shared" si="26"/>
        <v>1</v>
      </c>
      <c r="BI6" s="12">
        <f t="shared" si="27"/>
        <v>0</v>
      </c>
      <c r="BJ6" s="12">
        <f t="shared" si="28"/>
        <v>2</v>
      </c>
      <c r="BK6" s="12">
        <f t="shared" si="29"/>
        <v>1</v>
      </c>
      <c r="BL6" s="12">
        <f t="shared" si="30"/>
        <v>0</v>
      </c>
      <c r="BM6" s="12">
        <f t="shared" si="31"/>
        <v>2</v>
      </c>
      <c r="BN6" s="12">
        <f t="shared" si="32"/>
        <v>0</v>
      </c>
      <c r="BO6" s="12">
        <f t="shared" si="33"/>
        <v>0</v>
      </c>
      <c r="BP6" s="12">
        <f t="shared" si="34"/>
        <v>1</v>
      </c>
      <c r="BQ6" s="12">
        <f t="shared" si="35"/>
        <v>1</v>
      </c>
      <c r="BR6" s="12">
        <f t="shared" si="36"/>
        <v>0</v>
      </c>
      <c r="BS6" s="21" t="str">
        <f t="shared" si="37"/>
        <v>ไม่มีจุดแข็ง</v>
      </c>
      <c r="BT6" s="21">
        <f t="shared" si="38"/>
        <v>0</v>
      </c>
      <c r="BU6" s="21" t="str">
        <f t="shared" si="39"/>
        <v>ปกติ</v>
      </c>
    </row>
    <row r="7" spans="1:73" ht="19.5" customHeight="1">
      <c r="A7" s="2">
        <v>5</v>
      </c>
      <c r="B7" s="36" t="str">
        <f>IF(ISBLANK(ข้อมูลนักเรียน!B10)," ",ข้อมูลนักเรียน!B10)</f>
        <v>เด็กชายธนวัฒน์  ตันกุล</v>
      </c>
      <c r="C7" s="4">
        <v>2</v>
      </c>
      <c r="D7" s="4">
        <v>0</v>
      </c>
      <c r="E7" s="4">
        <v>0</v>
      </c>
      <c r="F7" s="4">
        <v>2</v>
      </c>
      <c r="G7" s="4">
        <v>0</v>
      </c>
      <c r="H7" s="4">
        <v>2</v>
      </c>
      <c r="I7" s="4">
        <v>0</v>
      </c>
      <c r="J7" s="4">
        <v>0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2</v>
      </c>
      <c r="Q7" s="4">
        <v>0</v>
      </c>
      <c r="R7" s="4">
        <v>0</v>
      </c>
      <c r="S7" s="4">
        <v>2</v>
      </c>
      <c r="T7" s="4">
        <v>0</v>
      </c>
      <c r="U7" s="4">
        <v>0</v>
      </c>
      <c r="V7" s="4">
        <v>2</v>
      </c>
      <c r="W7" s="4">
        <v>2</v>
      </c>
      <c r="X7" s="4">
        <v>0</v>
      </c>
      <c r="Y7" s="4">
        <v>1</v>
      </c>
      <c r="Z7" s="4">
        <v>0</v>
      </c>
      <c r="AA7" s="4">
        <v>2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21">
        <f t="shared" si="2"/>
        <v>0</v>
      </c>
      <c r="AK7" s="21">
        <f t="shared" si="3"/>
        <v>0</v>
      </c>
      <c r="AL7" s="21" t="str">
        <f t="shared" si="4"/>
        <v>ป</v>
      </c>
      <c r="AM7" s="21">
        <f t="shared" si="5"/>
        <v>2</v>
      </c>
      <c r="AN7" s="21" t="str">
        <f t="shared" si="6"/>
        <v>ป</v>
      </c>
      <c r="AO7" s="21">
        <f t="shared" si="7"/>
        <v>0</v>
      </c>
      <c r="AP7" s="21" t="str">
        <f t="shared" si="8"/>
        <v>ป</v>
      </c>
      <c r="AQ7" s="21">
        <f t="shared" si="9"/>
        <v>5</v>
      </c>
      <c r="AR7" s="21" t="str">
        <f t="shared" si="10"/>
        <v>ส</v>
      </c>
      <c r="AS7" s="21">
        <f t="shared" si="11"/>
        <v>10</v>
      </c>
      <c r="AT7" s="12">
        <f t="shared" si="12"/>
        <v>2</v>
      </c>
      <c r="AU7" s="12">
        <f t="shared" si="13"/>
        <v>0</v>
      </c>
      <c r="AV7" s="12">
        <f t="shared" si="14"/>
        <v>0</v>
      </c>
      <c r="AW7" s="12">
        <f t="shared" si="15"/>
        <v>2</v>
      </c>
      <c r="AX7" s="12">
        <f t="shared" si="16"/>
        <v>0</v>
      </c>
      <c r="AY7" s="12">
        <f t="shared" si="17"/>
        <v>2</v>
      </c>
      <c r="AZ7" s="12">
        <f t="shared" si="18"/>
        <v>2</v>
      </c>
      <c r="BA7" s="12">
        <f t="shared" si="19"/>
        <v>0</v>
      </c>
      <c r="BB7" s="12">
        <f t="shared" si="20"/>
        <v>2</v>
      </c>
      <c r="BC7" s="12">
        <f t="shared" si="21"/>
        <v>0</v>
      </c>
      <c r="BD7" s="12">
        <f t="shared" si="22"/>
        <v>2</v>
      </c>
      <c r="BE7" s="12">
        <f t="shared" si="23"/>
        <v>0</v>
      </c>
      <c r="BF7" s="12">
        <f t="shared" si="24"/>
        <v>0</v>
      </c>
      <c r="BG7" s="12">
        <f t="shared" si="25"/>
        <v>0</v>
      </c>
      <c r="BH7" s="12">
        <f t="shared" si="26"/>
        <v>0</v>
      </c>
      <c r="BI7" s="12">
        <f t="shared" si="27"/>
        <v>0</v>
      </c>
      <c r="BJ7" s="12">
        <f t="shared" si="28"/>
        <v>2</v>
      </c>
      <c r="BK7" s="12">
        <f t="shared" si="29"/>
        <v>0</v>
      </c>
      <c r="BL7" s="12">
        <f t="shared" si="30"/>
        <v>0</v>
      </c>
      <c r="BM7" s="12">
        <f t="shared" si="31"/>
        <v>2</v>
      </c>
      <c r="BN7" s="12">
        <f t="shared" si="32"/>
        <v>0</v>
      </c>
      <c r="BO7" s="12">
        <f t="shared" si="33"/>
        <v>0</v>
      </c>
      <c r="BP7" s="12">
        <f t="shared" si="34"/>
        <v>1</v>
      </c>
      <c r="BQ7" s="12">
        <f t="shared" si="35"/>
        <v>0</v>
      </c>
      <c r="BR7" s="12">
        <f t="shared" si="36"/>
        <v>0</v>
      </c>
      <c r="BS7" s="21" t="str">
        <f t="shared" si="37"/>
        <v>ไม่มีจุดแข็ง</v>
      </c>
      <c r="BT7" s="21">
        <f t="shared" si="38"/>
        <v>0</v>
      </c>
      <c r="BU7" s="21" t="str">
        <f t="shared" si="39"/>
        <v>ปกติ</v>
      </c>
    </row>
    <row r="8" spans="1:73" ht="19.5" customHeight="1">
      <c r="A8" s="2">
        <v>6</v>
      </c>
      <c r="B8" s="36" t="str">
        <f>IF(ISBLANK(ข้อมูลนักเรียน!B11)," ",ข้อมูลนักเรียน!B11)</f>
        <v>เด็กชายธนุพงษ์  หมื่นสิทธิกาศ</v>
      </c>
      <c r="C8" s="4">
        <v>1</v>
      </c>
      <c r="D8" s="4">
        <v>1</v>
      </c>
      <c r="E8" s="4">
        <v>0</v>
      </c>
      <c r="F8" s="4">
        <v>2</v>
      </c>
      <c r="G8" s="4">
        <v>0</v>
      </c>
      <c r="H8" s="4">
        <v>0</v>
      </c>
      <c r="I8" s="4">
        <v>1</v>
      </c>
      <c r="J8" s="4">
        <v>0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2</v>
      </c>
      <c r="W8" s="4">
        <v>1</v>
      </c>
      <c r="X8" s="4">
        <v>0</v>
      </c>
      <c r="Y8" s="4">
        <v>2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21">
        <f t="shared" si="2"/>
        <v>0</v>
      </c>
      <c r="AK8" s="21">
        <f t="shared" si="3"/>
        <v>0</v>
      </c>
      <c r="AL8" s="21" t="str">
        <f t="shared" si="4"/>
        <v>ป</v>
      </c>
      <c r="AM8" s="21">
        <f t="shared" si="5"/>
        <v>1</v>
      </c>
      <c r="AN8" s="21" t="str">
        <f t="shared" si="6"/>
        <v>ป</v>
      </c>
      <c r="AO8" s="21">
        <f t="shared" si="7"/>
        <v>4</v>
      </c>
      <c r="AP8" s="21" t="str">
        <f t="shared" si="8"/>
        <v>ป</v>
      </c>
      <c r="AQ8" s="21">
        <f t="shared" si="9"/>
        <v>5</v>
      </c>
      <c r="AR8" s="21" t="str">
        <f t="shared" si="10"/>
        <v>ส</v>
      </c>
      <c r="AS8" s="21">
        <f t="shared" si="11"/>
        <v>7</v>
      </c>
      <c r="AT8" s="12">
        <f t="shared" si="12"/>
        <v>1</v>
      </c>
      <c r="AU8" s="12">
        <f t="shared" si="13"/>
        <v>1</v>
      </c>
      <c r="AV8" s="12">
        <f t="shared" si="14"/>
        <v>0</v>
      </c>
      <c r="AW8" s="12">
        <f t="shared" si="15"/>
        <v>2</v>
      </c>
      <c r="AX8" s="12">
        <f t="shared" si="16"/>
        <v>0</v>
      </c>
      <c r="AY8" s="12">
        <f t="shared" si="17"/>
        <v>0</v>
      </c>
      <c r="AZ8" s="12">
        <f t="shared" si="18"/>
        <v>1</v>
      </c>
      <c r="BA8" s="12">
        <f t="shared" si="19"/>
        <v>0</v>
      </c>
      <c r="BB8" s="12">
        <f t="shared" si="20"/>
        <v>1</v>
      </c>
      <c r="BC8" s="12">
        <f t="shared" si="21"/>
        <v>1</v>
      </c>
      <c r="BD8" s="12">
        <f t="shared" si="22"/>
        <v>2</v>
      </c>
      <c r="BE8" s="12">
        <f t="shared" si="23"/>
        <v>0</v>
      </c>
      <c r="BF8" s="12">
        <f t="shared" si="24"/>
        <v>0</v>
      </c>
      <c r="BG8" s="12">
        <f t="shared" si="25"/>
        <v>1</v>
      </c>
      <c r="BH8" s="12">
        <f t="shared" si="26"/>
        <v>0</v>
      </c>
      <c r="BI8" s="12">
        <f t="shared" si="27"/>
        <v>0</v>
      </c>
      <c r="BJ8" s="12">
        <f t="shared" si="28"/>
        <v>1</v>
      </c>
      <c r="BK8" s="12">
        <f t="shared" si="29"/>
        <v>0</v>
      </c>
      <c r="BL8" s="12">
        <f t="shared" si="30"/>
        <v>0</v>
      </c>
      <c r="BM8" s="12">
        <f t="shared" si="31"/>
        <v>2</v>
      </c>
      <c r="BN8" s="12">
        <f t="shared" si="32"/>
        <v>1</v>
      </c>
      <c r="BO8" s="12">
        <f t="shared" si="33"/>
        <v>0</v>
      </c>
      <c r="BP8" s="12">
        <f t="shared" si="34"/>
        <v>2</v>
      </c>
      <c r="BQ8" s="12">
        <f t="shared" si="35"/>
        <v>0</v>
      </c>
      <c r="BR8" s="12">
        <f t="shared" si="36"/>
        <v>1</v>
      </c>
      <c r="BS8" s="21" t="str">
        <f t="shared" si="37"/>
        <v>ไม่มีจุดแข็ง</v>
      </c>
      <c r="BT8" s="21">
        <f t="shared" si="38"/>
        <v>0</v>
      </c>
      <c r="BU8" s="21" t="str">
        <f t="shared" si="39"/>
        <v>ปกติ</v>
      </c>
    </row>
    <row r="9" spans="1:73" ht="19.5" customHeight="1">
      <c r="A9" s="2">
        <v>7</v>
      </c>
      <c r="B9" s="36" t="str">
        <f>IF(ISBLANK(ข้อมูลนักเรียน!B12)," ",ข้อมูลนักเรียน!B12)</f>
        <v>เด็กชายภาณุมาศ  คำยอง</v>
      </c>
      <c r="C9" s="4">
        <v>1</v>
      </c>
      <c r="D9" s="4">
        <v>0</v>
      </c>
      <c r="E9" s="4">
        <v>0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2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21">
        <f t="shared" si="2"/>
        <v>0</v>
      </c>
      <c r="AK9" s="21">
        <f t="shared" si="3"/>
        <v>3</v>
      </c>
      <c r="AL9" s="21" t="str">
        <f t="shared" si="4"/>
        <v>ป</v>
      </c>
      <c r="AM9" s="21">
        <f t="shared" si="5"/>
        <v>2</v>
      </c>
      <c r="AN9" s="21" t="str">
        <f t="shared" si="6"/>
        <v>ป</v>
      </c>
      <c r="AO9" s="21">
        <f t="shared" si="7"/>
        <v>3</v>
      </c>
      <c r="AP9" s="21" t="str">
        <f t="shared" si="8"/>
        <v>ป</v>
      </c>
      <c r="AQ9" s="21">
        <f t="shared" si="9"/>
        <v>4</v>
      </c>
      <c r="AR9" s="21" t="str">
        <f t="shared" si="10"/>
        <v>ส</v>
      </c>
      <c r="AS9" s="21">
        <f t="shared" si="11"/>
        <v>6</v>
      </c>
      <c r="AT9" s="12">
        <f t="shared" si="12"/>
        <v>1</v>
      </c>
      <c r="AU9" s="12">
        <f t="shared" si="13"/>
        <v>0</v>
      </c>
      <c r="AV9" s="12">
        <f t="shared" si="14"/>
        <v>0</v>
      </c>
      <c r="AW9" s="12">
        <f t="shared" si="15"/>
        <v>1</v>
      </c>
      <c r="AX9" s="12">
        <f t="shared" si="16"/>
        <v>1</v>
      </c>
      <c r="AY9" s="12">
        <f t="shared" si="17"/>
        <v>1</v>
      </c>
      <c r="AZ9" s="12">
        <f t="shared" si="18"/>
        <v>1</v>
      </c>
      <c r="BA9" s="12">
        <f t="shared" si="19"/>
        <v>1</v>
      </c>
      <c r="BB9" s="12">
        <f t="shared" si="20"/>
        <v>2</v>
      </c>
      <c r="BC9" s="12">
        <f t="shared" si="21"/>
        <v>0</v>
      </c>
      <c r="BD9" s="12">
        <f t="shared" si="22"/>
        <v>1</v>
      </c>
      <c r="BE9" s="12">
        <f t="shared" si="23"/>
        <v>0</v>
      </c>
      <c r="BF9" s="12">
        <f t="shared" si="24"/>
        <v>0</v>
      </c>
      <c r="BG9" s="12">
        <f t="shared" si="25"/>
        <v>1</v>
      </c>
      <c r="BH9" s="12">
        <f t="shared" si="26"/>
        <v>1</v>
      </c>
      <c r="BI9" s="12">
        <f t="shared" si="27"/>
        <v>1</v>
      </c>
      <c r="BJ9" s="12">
        <f t="shared" si="28"/>
        <v>1</v>
      </c>
      <c r="BK9" s="12">
        <f t="shared" si="29"/>
        <v>0</v>
      </c>
      <c r="BL9" s="12">
        <f t="shared" si="30"/>
        <v>0</v>
      </c>
      <c r="BM9" s="12">
        <f t="shared" si="31"/>
        <v>1</v>
      </c>
      <c r="BN9" s="12">
        <f t="shared" si="32"/>
        <v>1</v>
      </c>
      <c r="BO9" s="12">
        <f t="shared" si="33"/>
        <v>0</v>
      </c>
      <c r="BP9" s="12">
        <f t="shared" si="34"/>
        <v>1</v>
      </c>
      <c r="BQ9" s="12">
        <f t="shared" si="35"/>
        <v>1</v>
      </c>
      <c r="BR9" s="12">
        <f t="shared" si="36"/>
        <v>1</v>
      </c>
      <c r="BS9" s="21" t="str">
        <f t="shared" si="37"/>
        <v>ไม่มีจุดแข็ง</v>
      </c>
      <c r="BT9" s="21">
        <f t="shared" si="38"/>
        <v>0</v>
      </c>
      <c r="BU9" s="21" t="str">
        <f t="shared" si="39"/>
        <v>ปกติ</v>
      </c>
    </row>
    <row r="10" spans="1:73" ht="19.5" customHeight="1">
      <c r="A10" s="2">
        <v>8</v>
      </c>
      <c r="B10" s="36" t="str">
        <f>IF(ISBLANK(ข้อมูลนักเรียน!B13)," ",ข้อมูลนักเรียน!B13)</f>
        <v>เด็กชายภาณุวัฒน์  จี้รัตน์</v>
      </c>
      <c r="C10" s="4">
        <v>2</v>
      </c>
      <c r="D10" s="4">
        <v>2</v>
      </c>
      <c r="E10" s="4">
        <v>0</v>
      </c>
      <c r="F10" s="4">
        <v>2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1</v>
      </c>
      <c r="M10" s="4">
        <v>2</v>
      </c>
      <c r="N10" s="4">
        <v>0</v>
      </c>
      <c r="O10" s="4">
        <v>0</v>
      </c>
      <c r="P10" s="4">
        <v>2</v>
      </c>
      <c r="Q10" s="4">
        <v>1</v>
      </c>
      <c r="R10" s="4">
        <v>1</v>
      </c>
      <c r="S10" s="4">
        <v>1</v>
      </c>
      <c r="T10" s="4">
        <v>1</v>
      </c>
      <c r="U10" s="4">
        <v>0</v>
      </c>
      <c r="V10" s="4">
        <v>2</v>
      </c>
      <c r="W10" s="4">
        <v>2</v>
      </c>
      <c r="X10" s="4">
        <v>0</v>
      </c>
      <c r="Y10" s="4">
        <v>2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21">
        <f t="shared" si="2"/>
        <v>0</v>
      </c>
      <c r="AK10" s="21">
        <f t="shared" si="3"/>
        <v>2</v>
      </c>
      <c r="AL10" s="21" t="str">
        <f t="shared" si="4"/>
        <v>ป</v>
      </c>
      <c r="AM10" s="21">
        <f t="shared" si="5"/>
        <v>2</v>
      </c>
      <c r="AN10" s="21" t="str">
        <f t="shared" si="6"/>
        <v>ป</v>
      </c>
      <c r="AO10" s="21">
        <f t="shared" si="7"/>
        <v>4</v>
      </c>
      <c r="AP10" s="21" t="str">
        <f t="shared" si="8"/>
        <v>ป</v>
      </c>
      <c r="AQ10" s="21">
        <f t="shared" si="9"/>
        <v>2</v>
      </c>
      <c r="AR10" s="21" t="str">
        <f t="shared" si="10"/>
        <v>ป</v>
      </c>
      <c r="AS10" s="21">
        <f t="shared" si="11"/>
        <v>8</v>
      </c>
      <c r="AT10" s="12">
        <f t="shared" si="12"/>
        <v>2</v>
      </c>
      <c r="AU10" s="12">
        <f t="shared" si="13"/>
        <v>2</v>
      </c>
      <c r="AV10" s="12">
        <f t="shared" si="14"/>
        <v>0</v>
      </c>
      <c r="AW10" s="12">
        <f t="shared" si="15"/>
        <v>2</v>
      </c>
      <c r="AX10" s="12">
        <f t="shared" si="16"/>
        <v>0</v>
      </c>
      <c r="AY10" s="12">
        <f t="shared" si="17"/>
        <v>0</v>
      </c>
      <c r="AZ10" s="12">
        <f t="shared" si="18"/>
        <v>1</v>
      </c>
      <c r="BA10" s="12">
        <f t="shared" si="19"/>
        <v>1</v>
      </c>
      <c r="BB10" s="12">
        <f t="shared" si="20"/>
        <v>1</v>
      </c>
      <c r="BC10" s="12">
        <f t="shared" si="21"/>
        <v>1</v>
      </c>
      <c r="BD10" s="12">
        <f t="shared" si="22"/>
        <v>0</v>
      </c>
      <c r="BE10" s="12">
        <f t="shared" si="23"/>
        <v>0</v>
      </c>
      <c r="BF10" s="12">
        <f t="shared" si="24"/>
        <v>0</v>
      </c>
      <c r="BG10" s="12">
        <f t="shared" si="25"/>
        <v>0</v>
      </c>
      <c r="BH10" s="12">
        <f t="shared" si="26"/>
        <v>1</v>
      </c>
      <c r="BI10" s="12">
        <f t="shared" si="27"/>
        <v>1</v>
      </c>
      <c r="BJ10" s="12">
        <f t="shared" si="28"/>
        <v>1</v>
      </c>
      <c r="BK10" s="12">
        <f t="shared" si="29"/>
        <v>1</v>
      </c>
      <c r="BL10" s="12">
        <f t="shared" si="30"/>
        <v>0</v>
      </c>
      <c r="BM10" s="12">
        <f t="shared" si="31"/>
        <v>2</v>
      </c>
      <c r="BN10" s="12">
        <f t="shared" si="32"/>
        <v>0</v>
      </c>
      <c r="BO10" s="12">
        <f t="shared" si="33"/>
        <v>0</v>
      </c>
      <c r="BP10" s="12">
        <f t="shared" si="34"/>
        <v>2</v>
      </c>
      <c r="BQ10" s="12">
        <f t="shared" si="35"/>
        <v>0</v>
      </c>
      <c r="BR10" s="12">
        <f t="shared" si="36"/>
        <v>0</v>
      </c>
      <c r="BS10" s="21" t="str">
        <f t="shared" si="37"/>
        <v>ไม่มีจุดแข็ง</v>
      </c>
      <c r="BT10" s="21">
        <f t="shared" si="38"/>
        <v>0</v>
      </c>
      <c r="BU10" s="21" t="str">
        <f t="shared" si="39"/>
        <v>ปกติ</v>
      </c>
    </row>
    <row r="11" spans="1:73" ht="19.5" customHeight="1">
      <c r="A11" s="2">
        <v>9</v>
      </c>
      <c r="B11" s="36" t="str">
        <f>IF(ISBLANK(ข้อมูลนักเรียน!B14)," ",ข้อมูลนักเรียน!B14)</f>
        <v>เด็กชายภูริภัทร  จุมปูสี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0</v>
      </c>
      <c r="O11" s="4">
        <v>0</v>
      </c>
      <c r="P11" s="4">
        <v>1</v>
      </c>
      <c r="Q11" s="4">
        <v>1</v>
      </c>
      <c r="R11" s="4">
        <v>1</v>
      </c>
      <c r="S11" s="4">
        <v>1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21">
        <f t="shared" si="2"/>
        <v>0</v>
      </c>
      <c r="AK11" s="21">
        <f t="shared" si="3"/>
        <v>4</v>
      </c>
      <c r="AL11" s="21" t="str">
        <f t="shared" si="4"/>
        <v>ป</v>
      </c>
      <c r="AM11" s="21">
        <f t="shared" si="5"/>
        <v>2</v>
      </c>
      <c r="AN11" s="21" t="str">
        <f t="shared" si="6"/>
        <v>ป</v>
      </c>
      <c r="AO11" s="21">
        <f t="shared" si="7"/>
        <v>5</v>
      </c>
      <c r="AP11" s="21" t="str">
        <f t="shared" si="8"/>
        <v>ป</v>
      </c>
      <c r="AQ11" s="21">
        <f t="shared" si="9"/>
        <v>4</v>
      </c>
      <c r="AR11" s="21" t="str">
        <f t="shared" si="10"/>
        <v>ส</v>
      </c>
      <c r="AS11" s="21">
        <f t="shared" si="11"/>
        <v>5</v>
      </c>
      <c r="AT11" s="12">
        <f t="shared" si="12"/>
        <v>1</v>
      </c>
      <c r="AU11" s="12">
        <f t="shared" si="13"/>
        <v>1</v>
      </c>
      <c r="AV11" s="12">
        <f t="shared" si="14"/>
        <v>1</v>
      </c>
      <c r="AW11" s="12">
        <f t="shared" si="15"/>
        <v>1</v>
      </c>
      <c r="AX11" s="12">
        <f t="shared" si="16"/>
        <v>1</v>
      </c>
      <c r="AY11" s="12">
        <f t="shared" si="17"/>
        <v>1</v>
      </c>
      <c r="AZ11" s="12">
        <f t="shared" si="18"/>
        <v>1</v>
      </c>
      <c r="BA11" s="12">
        <f t="shared" si="19"/>
        <v>1</v>
      </c>
      <c r="BB11" s="12">
        <f t="shared" si="20"/>
        <v>1</v>
      </c>
      <c r="BC11" s="12">
        <f t="shared" si="21"/>
        <v>1</v>
      </c>
      <c r="BD11" s="12">
        <f t="shared" si="22"/>
        <v>1</v>
      </c>
      <c r="BE11" s="12">
        <f t="shared" si="23"/>
        <v>0</v>
      </c>
      <c r="BF11" s="12">
        <f t="shared" si="24"/>
        <v>0</v>
      </c>
      <c r="BG11" s="12">
        <f t="shared" si="25"/>
        <v>1</v>
      </c>
      <c r="BH11" s="12">
        <f t="shared" si="26"/>
        <v>1</v>
      </c>
      <c r="BI11" s="12">
        <f t="shared" si="27"/>
        <v>1</v>
      </c>
      <c r="BJ11" s="12">
        <f t="shared" si="28"/>
        <v>1</v>
      </c>
      <c r="BK11" s="12">
        <f t="shared" si="29"/>
        <v>0</v>
      </c>
      <c r="BL11" s="12">
        <f t="shared" si="30"/>
        <v>0</v>
      </c>
      <c r="BM11" s="12">
        <f t="shared" si="31"/>
        <v>1</v>
      </c>
      <c r="BN11" s="12">
        <f t="shared" si="32"/>
        <v>1</v>
      </c>
      <c r="BO11" s="12">
        <f t="shared" si="33"/>
        <v>0</v>
      </c>
      <c r="BP11" s="12">
        <f t="shared" si="34"/>
        <v>1</v>
      </c>
      <c r="BQ11" s="12">
        <f t="shared" si="35"/>
        <v>1</v>
      </c>
      <c r="BR11" s="12">
        <f t="shared" si="36"/>
        <v>1</v>
      </c>
      <c r="BS11" s="21" t="str">
        <f t="shared" si="37"/>
        <v>ไม่มีจุดแข็ง</v>
      </c>
      <c r="BT11" s="21">
        <f t="shared" si="38"/>
        <v>0</v>
      </c>
      <c r="BU11" s="21" t="str">
        <f t="shared" si="39"/>
        <v>ปกติ</v>
      </c>
    </row>
    <row r="12" spans="1:73" ht="19.5" customHeight="1">
      <c r="A12" s="2">
        <v>10</v>
      </c>
      <c r="B12" s="36" t="str">
        <f>IF(ISBLANK(ข้อมูลนักเรียน!B15)," ",ข้อมูลนักเรียน!B15)</f>
        <v>เด็กชายวรโชติ  รุ่งรัตน์</v>
      </c>
      <c r="C12" s="4">
        <v>1</v>
      </c>
      <c r="D12" s="4">
        <v>1</v>
      </c>
      <c r="E12" s="4">
        <v>0</v>
      </c>
      <c r="F12" s="4">
        <v>1</v>
      </c>
      <c r="G12" s="4">
        <v>0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2</v>
      </c>
      <c r="N12" s="4">
        <v>0</v>
      </c>
      <c r="O12" s="4">
        <v>0</v>
      </c>
      <c r="P12" s="4">
        <v>2</v>
      </c>
      <c r="Q12" s="4">
        <v>1</v>
      </c>
      <c r="R12" s="4">
        <v>1</v>
      </c>
      <c r="S12" s="4">
        <v>2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21">
        <f t="shared" si="2"/>
        <v>0</v>
      </c>
      <c r="AK12" s="21">
        <f t="shared" si="3"/>
        <v>2</v>
      </c>
      <c r="AL12" s="21" t="str">
        <f t="shared" si="4"/>
        <v>ป</v>
      </c>
      <c r="AM12" s="21">
        <f t="shared" si="5"/>
        <v>1</v>
      </c>
      <c r="AN12" s="21" t="str">
        <f t="shared" si="6"/>
        <v>ป</v>
      </c>
      <c r="AO12" s="21">
        <f t="shared" si="7"/>
        <v>5</v>
      </c>
      <c r="AP12" s="21" t="str">
        <f t="shared" si="8"/>
        <v>ป</v>
      </c>
      <c r="AQ12" s="21">
        <f t="shared" si="9"/>
        <v>2</v>
      </c>
      <c r="AR12" s="21" t="str">
        <f t="shared" si="10"/>
        <v>ป</v>
      </c>
      <c r="AS12" s="21">
        <f t="shared" si="11"/>
        <v>6</v>
      </c>
      <c r="AT12" s="12">
        <f t="shared" si="12"/>
        <v>1</v>
      </c>
      <c r="AU12" s="12">
        <f t="shared" si="13"/>
        <v>1</v>
      </c>
      <c r="AV12" s="12">
        <f t="shared" si="14"/>
        <v>0</v>
      </c>
      <c r="AW12" s="12">
        <f t="shared" si="15"/>
        <v>1</v>
      </c>
      <c r="AX12" s="12">
        <f t="shared" si="16"/>
        <v>0</v>
      </c>
      <c r="AY12" s="12">
        <f t="shared" si="17"/>
        <v>1</v>
      </c>
      <c r="AZ12" s="12">
        <f t="shared" si="18"/>
        <v>1</v>
      </c>
      <c r="BA12" s="12">
        <f t="shared" si="19"/>
        <v>1</v>
      </c>
      <c r="BB12" s="12">
        <f t="shared" si="20"/>
        <v>1</v>
      </c>
      <c r="BC12" s="12">
        <f t="shared" si="21"/>
        <v>1</v>
      </c>
      <c r="BD12" s="12">
        <f t="shared" si="22"/>
        <v>0</v>
      </c>
      <c r="BE12" s="12">
        <f t="shared" si="23"/>
        <v>0</v>
      </c>
      <c r="BF12" s="12">
        <f t="shared" si="24"/>
        <v>0</v>
      </c>
      <c r="BG12" s="12">
        <f t="shared" si="25"/>
        <v>0</v>
      </c>
      <c r="BH12" s="12">
        <f t="shared" si="26"/>
        <v>1</v>
      </c>
      <c r="BI12" s="12">
        <f t="shared" si="27"/>
        <v>1</v>
      </c>
      <c r="BJ12" s="12">
        <f t="shared" si="28"/>
        <v>2</v>
      </c>
      <c r="BK12" s="12">
        <f t="shared" si="29"/>
        <v>0</v>
      </c>
      <c r="BL12" s="12">
        <f t="shared" si="30"/>
        <v>0</v>
      </c>
      <c r="BM12" s="12">
        <f t="shared" si="31"/>
        <v>1</v>
      </c>
      <c r="BN12" s="12">
        <f t="shared" si="32"/>
        <v>1</v>
      </c>
      <c r="BO12" s="12">
        <f t="shared" si="33"/>
        <v>0</v>
      </c>
      <c r="BP12" s="12">
        <f t="shared" si="34"/>
        <v>1</v>
      </c>
      <c r="BQ12" s="12">
        <f t="shared" si="35"/>
        <v>0</v>
      </c>
      <c r="BR12" s="12">
        <f t="shared" si="36"/>
        <v>1</v>
      </c>
      <c r="BS12" s="21" t="str">
        <f t="shared" si="37"/>
        <v>ไม่มีจุดแข็ง</v>
      </c>
      <c r="BT12" s="21">
        <f t="shared" si="38"/>
        <v>0</v>
      </c>
      <c r="BU12" s="21" t="str">
        <f t="shared" si="39"/>
        <v>ปกติ</v>
      </c>
    </row>
    <row r="13" spans="1:73" ht="19.5" customHeight="1">
      <c r="A13" s="2">
        <v>11</v>
      </c>
      <c r="B13" s="36" t="str">
        <f>IF(ISBLANK(ข้อมูลนักเรียน!B16)," ",ข้อมูลนักเรียน!B16)</f>
        <v>เด็กชายศิวดล  ใจป้อม</v>
      </c>
      <c r="C13" s="4">
        <v>2</v>
      </c>
      <c r="D13" s="4">
        <v>1</v>
      </c>
      <c r="E13" s="4">
        <v>0</v>
      </c>
      <c r="F13" s="4">
        <v>2</v>
      </c>
      <c r="G13" s="4">
        <v>1</v>
      </c>
      <c r="H13" s="4">
        <v>1</v>
      </c>
      <c r="I13" s="4">
        <v>1</v>
      </c>
      <c r="J13" s="4">
        <v>1</v>
      </c>
      <c r="K13" s="4">
        <v>2</v>
      </c>
      <c r="L13" s="4">
        <v>1</v>
      </c>
      <c r="M13" s="4">
        <v>2</v>
      </c>
      <c r="N13" s="4">
        <v>0</v>
      </c>
      <c r="O13" s="4">
        <v>0</v>
      </c>
      <c r="P13" s="4">
        <v>2</v>
      </c>
      <c r="Q13" s="4">
        <v>0</v>
      </c>
      <c r="R13" s="4">
        <v>1</v>
      </c>
      <c r="S13" s="4">
        <v>2</v>
      </c>
      <c r="T13" s="4">
        <v>0</v>
      </c>
      <c r="U13" s="4">
        <v>0</v>
      </c>
      <c r="V13" s="4">
        <v>2</v>
      </c>
      <c r="W13" s="4">
        <v>2</v>
      </c>
      <c r="X13" s="4">
        <v>0</v>
      </c>
      <c r="Y13" s="4">
        <v>1</v>
      </c>
      <c r="Z13" s="4">
        <v>0</v>
      </c>
      <c r="AA13" s="4">
        <v>2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21">
        <f t="shared" si="2"/>
        <v>0</v>
      </c>
      <c r="AK13" s="21">
        <f t="shared" si="3"/>
        <v>2</v>
      </c>
      <c r="AL13" s="21" t="str">
        <f t="shared" si="4"/>
        <v>ป</v>
      </c>
      <c r="AM13" s="21">
        <f t="shared" si="5"/>
        <v>2</v>
      </c>
      <c r="AN13" s="21" t="str">
        <f t="shared" si="6"/>
        <v>ป</v>
      </c>
      <c r="AO13" s="21">
        <f t="shared" si="7"/>
        <v>2</v>
      </c>
      <c r="AP13" s="21" t="str">
        <f t="shared" si="8"/>
        <v>ป</v>
      </c>
      <c r="AQ13" s="21">
        <f t="shared" si="9"/>
        <v>2</v>
      </c>
      <c r="AR13" s="21" t="str">
        <f t="shared" si="10"/>
        <v>ป</v>
      </c>
      <c r="AS13" s="21">
        <f t="shared" si="11"/>
        <v>10</v>
      </c>
      <c r="AT13" s="12">
        <f t="shared" si="12"/>
        <v>2</v>
      </c>
      <c r="AU13" s="12">
        <f t="shared" si="13"/>
        <v>1</v>
      </c>
      <c r="AV13" s="12">
        <f t="shared" si="14"/>
        <v>0</v>
      </c>
      <c r="AW13" s="12">
        <f t="shared" si="15"/>
        <v>2</v>
      </c>
      <c r="AX13" s="12">
        <f t="shared" si="16"/>
        <v>1</v>
      </c>
      <c r="AY13" s="12">
        <f t="shared" si="17"/>
        <v>1</v>
      </c>
      <c r="AZ13" s="12">
        <f t="shared" si="18"/>
        <v>1</v>
      </c>
      <c r="BA13" s="12">
        <f t="shared" si="19"/>
        <v>1</v>
      </c>
      <c r="BB13" s="12">
        <f t="shared" si="20"/>
        <v>2</v>
      </c>
      <c r="BC13" s="12">
        <f t="shared" si="21"/>
        <v>1</v>
      </c>
      <c r="BD13" s="12">
        <f t="shared" si="22"/>
        <v>0</v>
      </c>
      <c r="BE13" s="12">
        <f t="shared" si="23"/>
        <v>0</v>
      </c>
      <c r="BF13" s="12">
        <f t="shared" si="24"/>
        <v>0</v>
      </c>
      <c r="BG13" s="12">
        <f t="shared" si="25"/>
        <v>0</v>
      </c>
      <c r="BH13" s="12">
        <f t="shared" si="26"/>
        <v>0</v>
      </c>
      <c r="BI13" s="12">
        <f t="shared" si="27"/>
        <v>1</v>
      </c>
      <c r="BJ13" s="12">
        <f t="shared" si="28"/>
        <v>2</v>
      </c>
      <c r="BK13" s="12">
        <f t="shared" si="29"/>
        <v>0</v>
      </c>
      <c r="BL13" s="12">
        <f t="shared" si="30"/>
        <v>0</v>
      </c>
      <c r="BM13" s="12">
        <f t="shared" si="31"/>
        <v>2</v>
      </c>
      <c r="BN13" s="12">
        <f t="shared" si="32"/>
        <v>0</v>
      </c>
      <c r="BO13" s="12">
        <f t="shared" si="33"/>
        <v>0</v>
      </c>
      <c r="BP13" s="12">
        <f t="shared" si="34"/>
        <v>1</v>
      </c>
      <c r="BQ13" s="12">
        <f t="shared" si="35"/>
        <v>0</v>
      </c>
      <c r="BR13" s="12">
        <f t="shared" si="36"/>
        <v>0</v>
      </c>
      <c r="BS13" s="21" t="str">
        <f t="shared" si="37"/>
        <v>ไม่มีจุดแข็ง</v>
      </c>
      <c r="BT13" s="21">
        <f t="shared" si="38"/>
        <v>0</v>
      </c>
      <c r="BU13" s="21" t="str">
        <f t="shared" si="39"/>
        <v>ปกติ</v>
      </c>
    </row>
    <row r="14" spans="1:73" ht="19.5" customHeight="1">
      <c r="A14" s="2">
        <v>12</v>
      </c>
      <c r="B14" s="36" t="str">
        <f>IF(ISBLANK(ข้อมูลนักเรียน!B17)," ",ข้อมูลนักเรียน!B17)</f>
        <v>เด็กชายวรพันธ์  ขัดทา</v>
      </c>
      <c r="C14" s="4">
        <v>2</v>
      </c>
      <c r="D14" s="4">
        <v>2</v>
      </c>
      <c r="E14" s="4">
        <v>0</v>
      </c>
      <c r="F14" s="4">
        <v>2</v>
      </c>
      <c r="G14" s="4">
        <v>0</v>
      </c>
      <c r="H14" s="4">
        <v>2</v>
      </c>
      <c r="I14" s="4">
        <v>2</v>
      </c>
      <c r="J14" s="4">
        <v>0</v>
      </c>
      <c r="K14" s="4">
        <v>2</v>
      </c>
      <c r="L14" s="4">
        <v>0</v>
      </c>
      <c r="M14" s="4">
        <v>0</v>
      </c>
      <c r="N14" s="4">
        <v>0</v>
      </c>
      <c r="O14" s="4">
        <v>0</v>
      </c>
      <c r="P14" s="4">
        <v>2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2</v>
      </c>
      <c r="W14" s="4">
        <v>2</v>
      </c>
      <c r="X14" s="4">
        <v>0</v>
      </c>
      <c r="Y14" s="4">
        <v>2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21">
        <f t="shared" si="2"/>
        <v>0</v>
      </c>
      <c r="AK14" s="21">
        <f t="shared" si="3"/>
        <v>0</v>
      </c>
      <c r="AL14" s="21" t="str">
        <f t="shared" si="4"/>
        <v>ป</v>
      </c>
      <c r="AM14" s="21">
        <f t="shared" si="5"/>
        <v>0</v>
      </c>
      <c r="AN14" s="21" t="str">
        <f t="shared" si="6"/>
        <v>ป</v>
      </c>
      <c r="AO14" s="21">
        <f t="shared" si="7"/>
        <v>2</v>
      </c>
      <c r="AP14" s="21" t="str">
        <f t="shared" si="8"/>
        <v>ป</v>
      </c>
      <c r="AQ14" s="21">
        <f t="shared" si="9"/>
        <v>6</v>
      </c>
      <c r="AR14" s="21" t="str">
        <f t="shared" si="10"/>
        <v>ส</v>
      </c>
      <c r="AS14" s="21">
        <f t="shared" si="11"/>
        <v>9</v>
      </c>
      <c r="AT14" s="12">
        <f t="shared" si="12"/>
        <v>2</v>
      </c>
      <c r="AU14" s="12">
        <f t="shared" si="13"/>
        <v>2</v>
      </c>
      <c r="AV14" s="12">
        <f t="shared" si="14"/>
        <v>0</v>
      </c>
      <c r="AW14" s="12">
        <f t="shared" si="15"/>
        <v>2</v>
      </c>
      <c r="AX14" s="12">
        <f t="shared" si="16"/>
        <v>0</v>
      </c>
      <c r="AY14" s="12">
        <f t="shared" si="17"/>
        <v>2</v>
      </c>
      <c r="AZ14" s="12">
        <f t="shared" si="18"/>
        <v>0</v>
      </c>
      <c r="BA14" s="12">
        <f t="shared" si="19"/>
        <v>0</v>
      </c>
      <c r="BB14" s="12">
        <f t="shared" si="20"/>
        <v>2</v>
      </c>
      <c r="BC14" s="12">
        <f t="shared" si="21"/>
        <v>0</v>
      </c>
      <c r="BD14" s="12">
        <f t="shared" si="22"/>
        <v>2</v>
      </c>
      <c r="BE14" s="12">
        <f t="shared" si="23"/>
        <v>0</v>
      </c>
      <c r="BF14" s="12">
        <f t="shared" si="24"/>
        <v>0</v>
      </c>
      <c r="BG14" s="12">
        <f t="shared" si="25"/>
        <v>0</v>
      </c>
      <c r="BH14" s="12">
        <f t="shared" si="26"/>
        <v>0</v>
      </c>
      <c r="BI14" s="12">
        <f t="shared" si="27"/>
        <v>0</v>
      </c>
      <c r="BJ14" s="12">
        <f t="shared" si="28"/>
        <v>1</v>
      </c>
      <c r="BK14" s="12">
        <f t="shared" si="29"/>
        <v>0</v>
      </c>
      <c r="BL14" s="12">
        <f t="shared" si="30"/>
        <v>0</v>
      </c>
      <c r="BM14" s="12">
        <f t="shared" si="31"/>
        <v>2</v>
      </c>
      <c r="BN14" s="12">
        <f t="shared" si="32"/>
        <v>0</v>
      </c>
      <c r="BO14" s="12">
        <f t="shared" si="33"/>
        <v>0</v>
      </c>
      <c r="BP14" s="12">
        <f t="shared" si="34"/>
        <v>2</v>
      </c>
      <c r="BQ14" s="12">
        <f t="shared" si="35"/>
        <v>0</v>
      </c>
      <c r="BR14" s="12">
        <f t="shared" si="36"/>
        <v>0</v>
      </c>
      <c r="BS14" s="21" t="str">
        <f t="shared" si="37"/>
        <v>ไม่มีจุดแข็ง</v>
      </c>
      <c r="BT14" s="21">
        <f t="shared" si="38"/>
        <v>0</v>
      </c>
      <c r="BU14" s="21" t="str">
        <f t="shared" si="39"/>
        <v>ปกติ</v>
      </c>
    </row>
    <row r="15" spans="1:73" ht="19.5" customHeight="1">
      <c r="A15" s="2">
        <v>13</v>
      </c>
      <c r="B15" s="36" t="str">
        <f>IF(ISBLANK(ข้อมูลนักเรียน!B18)," ",ข้อมูลนักเรียน!B18)</f>
        <v>เด็กชายพงศ์พิสุทธิ์  ญาณะพันธุ์</v>
      </c>
      <c r="C15" s="4">
        <v>1</v>
      </c>
      <c r="D15" s="4">
        <v>0</v>
      </c>
      <c r="E15" s="4">
        <v>0</v>
      </c>
      <c r="F15" s="4">
        <v>1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2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1</v>
      </c>
      <c r="T15" s="4">
        <v>0</v>
      </c>
      <c r="U15" s="4">
        <v>0</v>
      </c>
      <c r="V15" s="4">
        <v>1</v>
      </c>
      <c r="W15" s="4">
        <v>2</v>
      </c>
      <c r="X15" s="4">
        <v>0</v>
      </c>
      <c r="Y15" s="4">
        <v>1</v>
      </c>
      <c r="Z15" s="4">
        <v>0</v>
      </c>
      <c r="AA15" s="4">
        <v>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21">
        <f t="shared" si="2"/>
        <v>0</v>
      </c>
      <c r="AK15" s="21">
        <f t="shared" si="3"/>
        <v>1</v>
      </c>
      <c r="AL15" s="21" t="str">
        <f t="shared" si="4"/>
        <v>ป</v>
      </c>
      <c r="AM15" s="21">
        <f t="shared" si="5"/>
        <v>2</v>
      </c>
      <c r="AN15" s="21" t="str">
        <f t="shared" si="6"/>
        <v>ป</v>
      </c>
      <c r="AO15" s="21">
        <f t="shared" si="7"/>
        <v>0</v>
      </c>
      <c r="AP15" s="21" t="str">
        <f t="shared" si="8"/>
        <v>ป</v>
      </c>
      <c r="AQ15" s="21">
        <f t="shared" si="9"/>
        <v>3</v>
      </c>
      <c r="AR15" s="21" t="str">
        <f t="shared" si="10"/>
        <v>ป</v>
      </c>
      <c r="AS15" s="21">
        <f t="shared" si="11"/>
        <v>5</v>
      </c>
      <c r="AT15" s="12">
        <f t="shared" si="12"/>
        <v>1</v>
      </c>
      <c r="AU15" s="12">
        <f t="shared" si="13"/>
        <v>0</v>
      </c>
      <c r="AV15" s="12">
        <f t="shared" si="14"/>
        <v>0</v>
      </c>
      <c r="AW15" s="12">
        <f t="shared" si="15"/>
        <v>1</v>
      </c>
      <c r="AX15" s="12">
        <f t="shared" si="16"/>
        <v>1</v>
      </c>
      <c r="AY15" s="12">
        <f t="shared" si="17"/>
        <v>0</v>
      </c>
      <c r="AZ15" s="12">
        <f t="shared" si="18"/>
        <v>1</v>
      </c>
      <c r="BA15" s="12">
        <f t="shared" si="19"/>
        <v>0</v>
      </c>
      <c r="BB15" s="12">
        <f t="shared" si="20"/>
        <v>1</v>
      </c>
      <c r="BC15" s="12">
        <f t="shared" si="21"/>
        <v>0</v>
      </c>
      <c r="BD15" s="12">
        <f t="shared" si="22"/>
        <v>0</v>
      </c>
      <c r="BE15" s="12">
        <f t="shared" si="23"/>
        <v>0</v>
      </c>
      <c r="BF15" s="12">
        <f t="shared" si="24"/>
        <v>0</v>
      </c>
      <c r="BG15" s="12">
        <f t="shared" si="25"/>
        <v>2</v>
      </c>
      <c r="BH15" s="12">
        <f t="shared" si="26"/>
        <v>0</v>
      </c>
      <c r="BI15" s="12">
        <f t="shared" si="27"/>
        <v>1</v>
      </c>
      <c r="BJ15" s="12">
        <f t="shared" si="28"/>
        <v>1</v>
      </c>
      <c r="BK15" s="12">
        <f t="shared" si="29"/>
        <v>0</v>
      </c>
      <c r="BL15" s="12">
        <f t="shared" si="30"/>
        <v>0</v>
      </c>
      <c r="BM15" s="12">
        <f t="shared" si="31"/>
        <v>1</v>
      </c>
      <c r="BN15" s="12">
        <f t="shared" si="32"/>
        <v>0</v>
      </c>
      <c r="BO15" s="12">
        <f t="shared" si="33"/>
        <v>0</v>
      </c>
      <c r="BP15" s="12">
        <f t="shared" si="34"/>
        <v>1</v>
      </c>
      <c r="BQ15" s="12">
        <f t="shared" si="35"/>
        <v>0</v>
      </c>
      <c r="BR15" s="12">
        <f t="shared" si="36"/>
        <v>0</v>
      </c>
      <c r="BS15" s="21" t="str">
        <f t="shared" si="37"/>
        <v>ไม่มีจุดแข็ง</v>
      </c>
      <c r="BT15" s="21">
        <f t="shared" si="38"/>
        <v>0</v>
      </c>
      <c r="BU15" s="21" t="str">
        <f t="shared" si="39"/>
        <v>ปกติ</v>
      </c>
    </row>
    <row r="16" spans="1:73" ht="19.5" customHeight="1">
      <c r="A16" s="2">
        <v>14</v>
      </c>
      <c r="B16" s="36" t="str">
        <f>IF(ISBLANK(ข้อมูลนักเรียน!B19)," ",ข้อมูลนักเรียน!B19)</f>
        <v>เด็กชายศิริกร  เรืองทอง</v>
      </c>
      <c r="C16" s="4">
        <v>1</v>
      </c>
      <c r="D16" s="4">
        <v>1</v>
      </c>
      <c r="E16" s="4">
        <v>1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1</v>
      </c>
      <c r="M16" s="4">
        <v>1</v>
      </c>
      <c r="N16" s="4">
        <v>1</v>
      </c>
      <c r="O16" s="4">
        <v>0</v>
      </c>
      <c r="P16" s="4">
        <v>1</v>
      </c>
      <c r="Q16" s="4">
        <v>1</v>
      </c>
      <c r="R16" s="4">
        <v>1</v>
      </c>
      <c r="S16" s="4">
        <v>1</v>
      </c>
      <c r="T16" s="4">
        <v>0</v>
      </c>
      <c r="U16" s="4">
        <v>0</v>
      </c>
      <c r="V16" s="4">
        <v>1</v>
      </c>
      <c r="W16" s="4">
        <v>1</v>
      </c>
      <c r="X16" s="4">
        <v>1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21">
        <f t="shared" si="2"/>
        <v>0</v>
      </c>
      <c r="AK16" s="21">
        <f t="shared" si="3"/>
        <v>4</v>
      </c>
      <c r="AL16" s="21" t="str">
        <f t="shared" si="4"/>
        <v>ป</v>
      </c>
      <c r="AM16" s="21">
        <f t="shared" si="5"/>
        <v>4</v>
      </c>
      <c r="AN16" s="21" t="str">
        <f t="shared" si="6"/>
        <v>ป</v>
      </c>
      <c r="AO16" s="21">
        <f t="shared" si="7"/>
        <v>5</v>
      </c>
      <c r="AP16" s="21" t="str">
        <f t="shared" si="8"/>
        <v>ป</v>
      </c>
      <c r="AQ16" s="21">
        <f t="shared" si="9"/>
        <v>3</v>
      </c>
      <c r="AR16" s="21" t="str">
        <f t="shared" si="10"/>
        <v>ป</v>
      </c>
      <c r="AS16" s="21">
        <f t="shared" si="11"/>
        <v>3</v>
      </c>
      <c r="AT16" s="12">
        <f t="shared" si="12"/>
        <v>1</v>
      </c>
      <c r="AU16" s="12">
        <f t="shared" si="13"/>
        <v>1</v>
      </c>
      <c r="AV16" s="12">
        <f t="shared" si="14"/>
        <v>1</v>
      </c>
      <c r="AW16" s="12">
        <f t="shared" si="15"/>
        <v>0</v>
      </c>
      <c r="AX16" s="12">
        <f t="shared" si="16"/>
        <v>1</v>
      </c>
      <c r="AY16" s="12">
        <f t="shared" si="17"/>
        <v>1</v>
      </c>
      <c r="AZ16" s="12">
        <f t="shared" si="18"/>
        <v>1</v>
      </c>
      <c r="BA16" s="12">
        <f t="shared" si="19"/>
        <v>1</v>
      </c>
      <c r="BB16" s="12">
        <f t="shared" si="20"/>
        <v>0</v>
      </c>
      <c r="BC16" s="12">
        <f t="shared" si="21"/>
        <v>1</v>
      </c>
      <c r="BD16" s="12">
        <f t="shared" si="22"/>
        <v>1</v>
      </c>
      <c r="BE16" s="12">
        <f t="shared" si="23"/>
        <v>1</v>
      </c>
      <c r="BF16" s="12">
        <f t="shared" si="24"/>
        <v>0</v>
      </c>
      <c r="BG16" s="12">
        <f t="shared" si="25"/>
        <v>1</v>
      </c>
      <c r="BH16" s="12">
        <f t="shared" si="26"/>
        <v>1</v>
      </c>
      <c r="BI16" s="12">
        <f t="shared" si="27"/>
        <v>1</v>
      </c>
      <c r="BJ16" s="12">
        <f t="shared" si="28"/>
        <v>1</v>
      </c>
      <c r="BK16" s="12">
        <f t="shared" si="29"/>
        <v>0</v>
      </c>
      <c r="BL16" s="12">
        <f t="shared" si="30"/>
        <v>0</v>
      </c>
      <c r="BM16" s="12">
        <f t="shared" si="31"/>
        <v>1</v>
      </c>
      <c r="BN16" s="12">
        <f t="shared" si="32"/>
        <v>1</v>
      </c>
      <c r="BO16" s="12">
        <f t="shared" si="33"/>
        <v>1</v>
      </c>
      <c r="BP16" s="12">
        <f t="shared" si="34"/>
        <v>0</v>
      </c>
      <c r="BQ16" s="12">
        <f t="shared" si="35"/>
        <v>1</v>
      </c>
      <c r="BR16" s="12">
        <f t="shared" si="36"/>
        <v>1</v>
      </c>
      <c r="BS16" s="21" t="str">
        <f t="shared" si="37"/>
        <v>ไม่มีจุดแข็ง</v>
      </c>
      <c r="BT16" s="21">
        <f t="shared" si="38"/>
        <v>0</v>
      </c>
      <c r="BU16" s="21" t="str">
        <f t="shared" si="39"/>
        <v>ปกติ</v>
      </c>
    </row>
    <row r="17" spans="1:73" ht="19.5" customHeight="1">
      <c r="A17" s="2">
        <v>15</v>
      </c>
      <c r="B17" s="36" t="str">
        <f>IF(ISBLANK(ข้อมูลนักเรียน!B20)," ",ข้อมูลนักเรียน!B20)</f>
        <v>เด็กชายดนัยพล  ใจพูล</v>
      </c>
      <c r="C17" s="4">
        <v>1</v>
      </c>
      <c r="D17" s="4">
        <v>1</v>
      </c>
      <c r="E17" s="4">
        <v>1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0</v>
      </c>
      <c r="L17" s="4">
        <v>1</v>
      </c>
      <c r="M17" s="4">
        <v>1</v>
      </c>
      <c r="N17" s="4">
        <v>1</v>
      </c>
      <c r="O17" s="4">
        <v>0</v>
      </c>
      <c r="P17" s="4">
        <v>1</v>
      </c>
      <c r="Q17" s="4">
        <v>0</v>
      </c>
      <c r="R17" s="4">
        <v>1</v>
      </c>
      <c r="S17" s="4">
        <v>1</v>
      </c>
      <c r="T17" s="4">
        <v>1</v>
      </c>
      <c r="U17" s="4">
        <v>0</v>
      </c>
      <c r="V17" s="4">
        <v>0</v>
      </c>
      <c r="W17" s="4">
        <v>1</v>
      </c>
      <c r="X17" s="4">
        <v>1</v>
      </c>
      <c r="Y17" s="4">
        <v>1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21">
        <f t="shared" si="2"/>
        <v>0</v>
      </c>
      <c r="AK17" s="21">
        <f t="shared" si="3"/>
        <v>2</v>
      </c>
      <c r="AL17" s="21" t="str">
        <f t="shared" si="4"/>
        <v>ป</v>
      </c>
      <c r="AM17" s="21">
        <f t="shared" si="5"/>
        <v>4</v>
      </c>
      <c r="AN17" s="21" t="str">
        <f t="shared" si="6"/>
        <v>ป</v>
      </c>
      <c r="AO17" s="21">
        <f t="shared" si="7"/>
        <v>4</v>
      </c>
      <c r="AP17" s="21" t="str">
        <f t="shared" si="8"/>
        <v>ป</v>
      </c>
      <c r="AQ17" s="21">
        <f t="shared" si="9"/>
        <v>4</v>
      </c>
      <c r="AR17" s="21" t="str">
        <f t="shared" si="10"/>
        <v>ส</v>
      </c>
      <c r="AS17" s="21">
        <f t="shared" si="11"/>
        <v>2</v>
      </c>
      <c r="AT17" s="12">
        <f t="shared" si="12"/>
        <v>1</v>
      </c>
      <c r="AU17" s="12">
        <f t="shared" si="13"/>
        <v>1</v>
      </c>
      <c r="AV17" s="12">
        <f t="shared" si="14"/>
        <v>1</v>
      </c>
      <c r="AW17" s="12">
        <f t="shared" si="15"/>
        <v>0</v>
      </c>
      <c r="AX17" s="12">
        <f t="shared" si="16"/>
        <v>0</v>
      </c>
      <c r="AY17" s="12">
        <f t="shared" si="17"/>
        <v>1</v>
      </c>
      <c r="AZ17" s="12">
        <f t="shared" si="18"/>
        <v>1</v>
      </c>
      <c r="BA17" s="12">
        <f t="shared" si="19"/>
        <v>0</v>
      </c>
      <c r="BB17" s="12">
        <f t="shared" si="20"/>
        <v>0</v>
      </c>
      <c r="BC17" s="12">
        <f t="shared" si="21"/>
        <v>1</v>
      </c>
      <c r="BD17" s="12">
        <f t="shared" si="22"/>
        <v>1</v>
      </c>
      <c r="BE17" s="12">
        <f t="shared" si="23"/>
        <v>1</v>
      </c>
      <c r="BF17" s="12">
        <f t="shared" si="24"/>
        <v>0</v>
      </c>
      <c r="BG17" s="12">
        <f t="shared" si="25"/>
        <v>1</v>
      </c>
      <c r="BH17" s="12">
        <f t="shared" si="26"/>
        <v>0</v>
      </c>
      <c r="BI17" s="12">
        <f t="shared" si="27"/>
        <v>1</v>
      </c>
      <c r="BJ17" s="12">
        <f t="shared" si="28"/>
        <v>1</v>
      </c>
      <c r="BK17" s="12">
        <f t="shared" si="29"/>
        <v>1</v>
      </c>
      <c r="BL17" s="12">
        <f t="shared" si="30"/>
        <v>0</v>
      </c>
      <c r="BM17" s="12">
        <f t="shared" si="31"/>
        <v>0</v>
      </c>
      <c r="BN17" s="12">
        <f t="shared" si="32"/>
        <v>1</v>
      </c>
      <c r="BO17" s="12">
        <f t="shared" si="33"/>
        <v>1</v>
      </c>
      <c r="BP17" s="12">
        <f t="shared" si="34"/>
        <v>1</v>
      </c>
      <c r="BQ17" s="12">
        <f t="shared" si="35"/>
        <v>0</v>
      </c>
      <c r="BR17" s="12">
        <f t="shared" si="36"/>
        <v>1</v>
      </c>
      <c r="BS17" s="21" t="str">
        <f t="shared" si="37"/>
        <v>ไม่มีจุดแข็ง</v>
      </c>
      <c r="BT17" s="21">
        <f t="shared" si="38"/>
        <v>0</v>
      </c>
      <c r="BU17" s="21" t="str">
        <f t="shared" si="39"/>
        <v>ปกติ</v>
      </c>
    </row>
    <row r="18" spans="1:73" ht="19.5" customHeight="1">
      <c r="A18" s="2">
        <v>16</v>
      </c>
      <c r="B18" s="36" t="str">
        <f>IF(ISBLANK(ข้อมูลนักเรียน!B21)," ",ข้อมูลนักเรียน!B21)</f>
        <v>เด็กหญิงกานต์ธิดา  ศรีวิชัย</v>
      </c>
      <c r="C18" s="4">
        <v>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2</v>
      </c>
      <c r="T18" s="4">
        <v>0</v>
      </c>
      <c r="U18" s="4">
        <v>1</v>
      </c>
      <c r="V18" s="4">
        <v>1</v>
      </c>
      <c r="W18" s="4">
        <v>1</v>
      </c>
      <c r="X18" s="4">
        <v>1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21">
        <f t="shared" si="2"/>
        <v>0</v>
      </c>
      <c r="AK18" s="21">
        <f t="shared" si="3"/>
        <v>3</v>
      </c>
      <c r="AL18" s="21" t="str">
        <f t="shared" si="4"/>
        <v>ป</v>
      </c>
      <c r="AM18" s="21">
        <f t="shared" si="5"/>
        <v>4</v>
      </c>
      <c r="AN18" s="21" t="str">
        <f t="shared" si="6"/>
        <v>ป</v>
      </c>
      <c r="AO18" s="21">
        <f t="shared" si="7"/>
        <v>3</v>
      </c>
      <c r="AP18" s="21" t="str">
        <f t="shared" si="8"/>
        <v>ป</v>
      </c>
      <c r="AQ18" s="21">
        <f t="shared" si="9"/>
        <v>4</v>
      </c>
      <c r="AR18" s="21" t="str">
        <f t="shared" si="10"/>
        <v>ส</v>
      </c>
      <c r="AS18" s="21">
        <f t="shared" si="11"/>
        <v>6</v>
      </c>
      <c r="AT18" s="12">
        <f t="shared" si="12"/>
        <v>2</v>
      </c>
      <c r="AU18" s="12">
        <f t="shared" si="13"/>
        <v>0</v>
      </c>
      <c r="AV18" s="12">
        <f t="shared" si="14"/>
        <v>0</v>
      </c>
      <c r="AW18" s="12">
        <f t="shared" si="15"/>
        <v>0</v>
      </c>
      <c r="AX18" s="12">
        <f t="shared" si="16"/>
        <v>0</v>
      </c>
      <c r="AY18" s="12">
        <f t="shared" si="17"/>
        <v>0</v>
      </c>
      <c r="AZ18" s="12">
        <f t="shared" si="18"/>
        <v>2</v>
      </c>
      <c r="BA18" s="12">
        <f t="shared" si="19"/>
        <v>1</v>
      </c>
      <c r="BB18" s="12">
        <f t="shared" si="20"/>
        <v>1</v>
      </c>
      <c r="BC18" s="12">
        <f t="shared" si="21"/>
        <v>1</v>
      </c>
      <c r="BD18" s="12">
        <f t="shared" si="22"/>
        <v>1</v>
      </c>
      <c r="BE18" s="12">
        <f t="shared" si="23"/>
        <v>1</v>
      </c>
      <c r="BF18" s="12">
        <f t="shared" si="24"/>
        <v>0</v>
      </c>
      <c r="BG18" s="12">
        <f t="shared" si="25"/>
        <v>2</v>
      </c>
      <c r="BH18" s="12">
        <f t="shared" si="26"/>
        <v>0</v>
      </c>
      <c r="BI18" s="12">
        <f t="shared" si="27"/>
        <v>1</v>
      </c>
      <c r="BJ18" s="12">
        <f t="shared" si="28"/>
        <v>2</v>
      </c>
      <c r="BK18" s="12">
        <f t="shared" si="29"/>
        <v>0</v>
      </c>
      <c r="BL18" s="12">
        <f t="shared" si="30"/>
        <v>1</v>
      </c>
      <c r="BM18" s="12">
        <f t="shared" si="31"/>
        <v>1</v>
      </c>
      <c r="BN18" s="12">
        <f t="shared" si="32"/>
        <v>1</v>
      </c>
      <c r="BO18" s="12">
        <f t="shared" si="33"/>
        <v>1</v>
      </c>
      <c r="BP18" s="12">
        <f t="shared" si="34"/>
        <v>0</v>
      </c>
      <c r="BQ18" s="12">
        <f t="shared" si="35"/>
        <v>1</v>
      </c>
      <c r="BR18" s="12">
        <f t="shared" si="36"/>
        <v>1</v>
      </c>
      <c r="BS18" s="21" t="str">
        <f t="shared" si="37"/>
        <v>ไม่มีจุดแข็ง</v>
      </c>
      <c r="BT18" s="21">
        <f t="shared" si="38"/>
        <v>0</v>
      </c>
      <c r="BU18" s="21" t="str">
        <f t="shared" si="39"/>
        <v>ปกติ</v>
      </c>
    </row>
    <row r="19" spans="1:73" ht="19.5" customHeight="1">
      <c r="A19" s="2">
        <v>17</v>
      </c>
      <c r="B19" s="36" t="str">
        <f>IF(ISBLANK(ข้อมูลนักเรียน!B22)," ",ข้อมูลนักเรียน!B22)</f>
        <v>เด็กหญิงคุนธสินี  ขุมเงิน</v>
      </c>
      <c r="C19" s="4">
        <v>2</v>
      </c>
      <c r="D19" s="4">
        <v>0</v>
      </c>
      <c r="E19" s="4">
        <v>2</v>
      </c>
      <c r="F19" s="4">
        <v>2</v>
      </c>
      <c r="G19" s="4">
        <v>1</v>
      </c>
      <c r="H19" s="4">
        <v>0</v>
      </c>
      <c r="I19" s="4">
        <v>2</v>
      </c>
      <c r="J19" s="4">
        <v>1</v>
      </c>
      <c r="K19" s="4">
        <v>2</v>
      </c>
      <c r="L19" s="4">
        <v>0</v>
      </c>
      <c r="M19" s="4">
        <v>2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2</v>
      </c>
      <c r="V19" s="4">
        <v>2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21">
        <f t="shared" si="2"/>
        <v>0</v>
      </c>
      <c r="AK19" s="21">
        <f t="shared" si="3"/>
        <v>3</v>
      </c>
      <c r="AL19" s="21" t="str">
        <f t="shared" si="4"/>
        <v>ป</v>
      </c>
      <c r="AM19" s="21">
        <f t="shared" si="5"/>
        <v>1</v>
      </c>
      <c r="AN19" s="21" t="str">
        <f t="shared" si="6"/>
        <v>ป</v>
      </c>
      <c r="AO19" s="21">
        <f t="shared" si="7"/>
        <v>3</v>
      </c>
      <c r="AP19" s="21" t="str">
        <f t="shared" si="8"/>
        <v>ป</v>
      </c>
      <c r="AQ19" s="21">
        <f t="shared" si="9"/>
        <v>4</v>
      </c>
      <c r="AR19" s="21" t="str">
        <f t="shared" si="10"/>
        <v>ส</v>
      </c>
      <c r="AS19" s="21">
        <f t="shared" si="11"/>
        <v>8</v>
      </c>
      <c r="AT19" s="12">
        <f t="shared" si="12"/>
        <v>2</v>
      </c>
      <c r="AU19" s="12">
        <f t="shared" si="13"/>
        <v>0</v>
      </c>
      <c r="AV19" s="12">
        <f t="shared" si="14"/>
        <v>2</v>
      </c>
      <c r="AW19" s="12">
        <f t="shared" si="15"/>
        <v>2</v>
      </c>
      <c r="AX19" s="12">
        <f t="shared" si="16"/>
        <v>1</v>
      </c>
      <c r="AY19" s="12">
        <f t="shared" si="17"/>
        <v>0</v>
      </c>
      <c r="AZ19" s="12">
        <f t="shared" si="18"/>
        <v>0</v>
      </c>
      <c r="BA19" s="12">
        <f t="shared" si="19"/>
        <v>1</v>
      </c>
      <c r="BB19" s="12">
        <f t="shared" si="20"/>
        <v>2</v>
      </c>
      <c r="BC19" s="12">
        <f t="shared" si="21"/>
        <v>0</v>
      </c>
      <c r="BD19" s="12">
        <f t="shared" si="22"/>
        <v>0</v>
      </c>
      <c r="BE19" s="12">
        <f t="shared" si="23"/>
        <v>0</v>
      </c>
      <c r="BF19" s="12">
        <f t="shared" si="24"/>
        <v>0</v>
      </c>
      <c r="BG19" s="12">
        <f t="shared" si="25"/>
        <v>1</v>
      </c>
      <c r="BH19" s="12">
        <f t="shared" si="26"/>
        <v>0</v>
      </c>
      <c r="BI19" s="12">
        <f t="shared" si="27"/>
        <v>0</v>
      </c>
      <c r="BJ19" s="12">
        <f t="shared" si="28"/>
        <v>0</v>
      </c>
      <c r="BK19" s="12">
        <f t="shared" si="29"/>
        <v>0</v>
      </c>
      <c r="BL19" s="12">
        <f t="shared" si="30"/>
        <v>2</v>
      </c>
      <c r="BM19" s="12">
        <f t="shared" si="31"/>
        <v>2</v>
      </c>
      <c r="BN19" s="12">
        <f t="shared" si="32"/>
        <v>2</v>
      </c>
      <c r="BO19" s="12">
        <f t="shared" si="33"/>
        <v>0</v>
      </c>
      <c r="BP19" s="12">
        <f t="shared" si="34"/>
        <v>1</v>
      </c>
      <c r="BQ19" s="12">
        <f t="shared" si="35"/>
        <v>0</v>
      </c>
      <c r="BR19" s="12">
        <f t="shared" si="36"/>
        <v>1</v>
      </c>
      <c r="BS19" s="21" t="str">
        <f t="shared" si="37"/>
        <v>ไม่มีจุดแข็ง</v>
      </c>
      <c r="BT19" s="21">
        <f t="shared" si="38"/>
        <v>0</v>
      </c>
      <c r="BU19" s="21" t="str">
        <f t="shared" si="39"/>
        <v>ปกติ</v>
      </c>
    </row>
    <row r="20" spans="1:73" ht="19.5" customHeight="1">
      <c r="A20" s="2">
        <v>18</v>
      </c>
      <c r="B20" s="36" t="str">
        <f>IF(ISBLANK(ข้อมูลนักเรียน!B23)," ",ข้อมูลนักเรียน!B23)</f>
        <v>เด็กหญิงจ๋ามเปา  ลุงยะ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1</v>
      </c>
      <c r="W20" s="4">
        <v>1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21">
        <f t="shared" si="2"/>
        <v>0</v>
      </c>
      <c r="AK20" s="21">
        <f t="shared" si="3"/>
        <v>1</v>
      </c>
      <c r="AL20" s="21" t="str">
        <f t="shared" si="4"/>
        <v>ป</v>
      </c>
      <c r="AM20" s="21">
        <f t="shared" si="5"/>
        <v>1</v>
      </c>
      <c r="AN20" s="21" t="str">
        <f t="shared" si="6"/>
        <v>ป</v>
      </c>
      <c r="AO20" s="21">
        <f t="shared" si="7"/>
        <v>2</v>
      </c>
      <c r="AP20" s="21" t="str">
        <f t="shared" si="8"/>
        <v>ป</v>
      </c>
      <c r="AQ20" s="21">
        <f t="shared" si="9"/>
        <v>6</v>
      </c>
      <c r="AR20" s="21" t="str">
        <f t="shared" si="10"/>
        <v>ส</v>
      </c>
      <c r="AS20" s="21">
        <f t="shared" si="11"/>
        <v>5</v>
      </c>
      <c r="AT20" s="12">
        <f t="shared" si="12"/>
        <v>1</v>
      </c>
      <c r="AU20" s="12">
        <f t="shared" si="13"/>
        <v>0</v>
      </c>
      <c r="AV20" s="12">
        <f t="shared" si="14"/>
        <v>0</v>
      </c>
      <c r="AW20" s="12">
        <f t="shared" si="15"/>
        <v>1</v>
      </c>
      <c r="AX20" s="12">
        <f t="shared" si="16"/>
        <v>0</v>
      </c>
      <c r="AY20" s="12">
        <f t="shared" si="17"/>
        <v>0</v>
      </c>
      <c r="AZ20" s="12">
        <f t="shared" si="18"/>
        <v>1</v>
      </c>
      <c r="BA20" s="12">
        <f t="shared" si="19"/>
        <v>1</v>
      </c>
      <c r="BB20" s="12">
        <f t="shared" si="20"/>
        <v>1</v>
      </c>
      <c r="BC20" s="12">
        <f t="shared" si="21"/>
        <v>0</v>
      </c>
      <c r="BD20" s="12">
        <f t="shared" si="22"/>
        <v>2</v>
      </c>
      <c r="BE20" s="12">
        <f t="shared" si="23"/>
        <v>0</v>
      </c>
      <c r="BF20" s="12">
        <f t="shared" si="24"/>
        <v>0</v>
      </c>
      <c r="BG20" s="12">
        <f t="shared" si="25"/>
        <v>2</v>
      </c>
      <c r="BH20" s="12">
        <f t="shared" si="26"/>
        <v>0</v>
      </c>
      <c r="BI20" s="12">
        <f t="shared" si="27"/>
        <v>0</v>
      </c>
      <c r="BJ20" s="12">
        <f t="shared" si="28"/>
        <v>1</v>
      </c>
      <c r="BK20" s="12">
        <f t="shared" si="29"/>
        <v>0</v>
      </c>
      <c r="BL20" s="12">
        <f t="shared" si="30"/>
        <v>1</v>
      </c>
      <c r="BM20" s="12">
        <f t="shared" si="31"/>
        <v>1</v>
      </c>
      <c r="BN20" s="12">
        <f t="shared" si="32"/>
        <v>1</v>
      </c>
      <c r="BO20" s="12">
        <f t="shared" si="33"/>
        <v>0</v>
      </c>
      <c r="BP20" s="12">
        <f t="shared" si="34"/>
        <v>1</v>
      </c>
      <c r="BQ20" s="12">
        <f t="shared" si="35"/>
        <v>0</v>
      </c>
      <c r="BR20" s="12">
        <f t="shared" si="36"/>
        <v>1</v>
      </c>
      <c r="BS20" s="21" t="str">
        <f t="shared" si="37"/>
        <v>ไม่มีจุดแข็ง</v>
      </c>
      <c r="BT20" s="21">
        <f t="shared" si="38"/>
        <v>0</v>
      </c>
      <c r="BU20" s="21" t="str">
        <f t="shared" si="39"/>
        <v>ปกติ</v>
      </c>
    </row>
    <row r="21" spans="1:73" ht="19.5" customHeight="1">
      <c r="A21" s="2">
        <v>19</v>
      </c>
      <c r="B21" s="36" t="str">
        <f>IF(ISBLANK(ข้อมูลนักเรียน!B24)," ",ข้อมูลนักเรียน!B24)</f>
        <v>เด็กหญิงชนัญธิดา  ใจสัตย์</v>
      </c>
      <c r="C21" s="4">
        <v>2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2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1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21">
        <f t="shared" si="2"/>
        <v>0</v>
      </c>
      <c r="AK21" s="21">
        <f t="shared" si="3"/>
        <v>2</v>
      </c>
      <c r="AL21" s="21" t="str">
        <f t="shared" si="4"/>
        <v>ป</v>
      </c>
      <c r="AM21" s="21">
        <f t="shared" si="5"/>
        <v>3</v>
      </c>
      <c r="AN21" s="21" t="str">
        <f t="shared" si="6"/>
        <v>ป</v>
      </c>
      <c r="AO21" s="21">
        <f t="shared" si="7"/>
        <v>2</v>
      </c>
      <c r="AP21" s="21" t="str">
        <f t="shared" si="8"/>
        <v>ป</v>
      </c>
      <c r="AQ21" s="21">
        <f t="shared" si="9"/>
        <v>3</v>
      </c>
      <c r="AR21" s="21" t="str">
        <f t="shared" si="10"/>
        <v>ป</v>
      </c>
      <c r="AS21" s="21">
        <f t="shared" si="11"/>
        <v>6</v>
      </c>
      <c r="AT21" s="12">
        <f t="shared" si="12"/>
        <v>2</v>
      </c>
      <c r="AU21" s="12">
        <f t="shared" si="13"/>
        <v>0</v>
      </c>
      <c r="AV21" s="12">
        <f t="shared" si="14"/>
        <v>0</v>
      </c>
      <c r="AW21" s="12">
        <f t="shared" si="15"/>
        <v>1</v>
      </c>
      <c r="AX21" s="12">
        <f t="shared" si="16"/>
        <v>0</v>
      </c>
      <c r="AY21" s="12">
        <f t="shared" si="17"/>
        <v>0</v>
      </c>
      <c r="AZ21" s="12">
        <f t="shared" si="18"/>
        <v>2</v>
      </c>
      <c r="BA21" s="12">
        <f t="shared" si="19"/>
        <v>0</v>
      </c>
      <c r="BB21" s="12">
        <f t="shared" si="20"/>
        <v>1</v>
      </c>
      <c r="BC21" s="12">
        <f t="shared" si="21"/>
        <v>0</v>
      </c>
      <c r="BD21" s="12">
        <f t="shared" si="22"/>
        <v>0</v>
      </c>
      <c r="BE21" s="12">
        <f t="shared" si="23"/>
        <v>1</v>
      </c>
      <c r="BF21" s="12">
        <f t="shared" si="24"/>
        <v>1</v>
      </c>
      <c r="BG21" s="12">
        <f t="shared" si="25"/>
        <v>2</v>
      </c>
      <c r="BH21" s="12">
        <f t="shared" si="26"/>
        <v>0</v>
      </c>
      <c r="BI21" s="12">
        <f t="shared" si="27"/>
        <v>0</v>
      </c>
      <c r="BJ21" s="12">
        <f t="shared" si="28"/>
        <v>1</v>
      </c>
      <c r="BK21" s="12">
        <f t="shared" si="29"/>
        <v>0</v>
      </c>
      <c r="BL21" s="12">
        <f t="shared" si="30"/>
        <v>0</v>
      </c>
      <c r="BM21" s="12">
        <f t="shared" si="31"/>
        <v>1</v>
      </c>
      <c r="BN21" s="12">
        <f t="shared" si="32"/>
        <v>1</v>
      </c>
      <c r="BO21" s="12">
        <f t="shared" si="33"/>
        <v>0</v>
      </c>
      <c r="BP21" s="12">
        <f t="shared" si="34"/>
        <v>1</v>
      </c>
      <c r="BQ21" s="12">
        <f t="shared" si="35"/>
        <v>1</v>
      </c>
      <c r="BR21" s="12">
        <f t="shared" si="36"/>
        <v>1</v>
      </c>
      <c r="BS21" s="21" t="str">
        <f t="shared" si="37"/>
        <v>ไม่มีจุดแข็ง</v>
      </c>
      <c r="BT21" s="21">
        <f t="shared" si="38"/>
        <v>0</v>
      </c>
      <c r="BU21" s="21" t="str">
        <f t="shared" si="39"/>
        <v>ปกติ</v>
      </c>
    </row>
    <row r="22" spans="1:73" ht="19.5" customHeight="1">
      <c r="A22" s="2">
        <v>20</v>
      </c>
      <c r="B22" s="36" t="str">
        <f>IF(ISBLANK(ข้อมูลนักเรียน!B25)," ",ข้อมูลนักเรียน!B25)</f>
        <v>เด็กหญิงธิดารัตน์  วินันท์</v>
      </c>
      <c r="C22" s="4">
        <v>2</v>
      </c>
      <c r="D22" s="4">
        <v>0</v>
      </c>
      <c r="E22" s="4">
        <v>0</v>
      </c>
      <c r="F22" s="4">
        <v>2</v>
      </c>
      <c r="G22" s="4">
        <v>0</v>
      </c>
      <c r="H22" s="4">
        <v>0</v>
      </c>
      <c r="I22" s="4">
        <v>1</v>
      </c>
      <c r="J22" s="4">
        <v>0</v>
      </c>
      <c r="K22" s="4">
        <v>2</v>
      </c>
      <c r="L22" s="4">
        <v>0</v>
      </c>
      <c r="M22" s="4">
        <v>2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2</v>
      </c>
      <c r="W22" s="4">
        <v>2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21">
        <f t="shared" si="2"/>
        <v>0</v>
      </c>
      <c r="AK22" s="21">
        <f t="shared" si="3"/>
        <v>1</v>
      </c>
      <c r="AL22" s="21" t="str">
        <f t="shared" si="4"/>
        <v>ป</v>
      </c>
      <c r="AM22" s="21">
        <f t="shared" si="5"/>
        <v>1</v>
      </c>
      <c r="AN22" s="21" t="str">
        <f t="shared" si="6"/>
        <v>ป</v>
      </c>
      <c r="AO22" s="21">
        <f t="shared" si="7"/>
        <v>0</v>
      </c>
      <c r="AP22" s="21" t="str">
        <f t="shared" si="8"/>
        <v>ป</v>
      </c>
      <c r="AQ22" s="21">
        <f t="shared" si="9"/>
        <v>1</v>
      </c>
      <c r="AR22" s="21" t="str">
        <f t="shared" si="10"/>
        <v>ป</v>
      </c>
      <c r="AS22" s="21">
        <f t="shared" si="11"/>
        <v>9</v>
      </c>
      <c r="AT22" s="12">
        <f t="shared" si="12"/>
        <v>2</v>
      </c>
      <c r="AU22" s="12">
        <f t="shared" si="13"/>
        <v>0</v>
      </c>
      <c r="AV22" s="12">
        <f t="shared" si="14"/>
        <v>0</v>
      </c>
      <c r="AW22" s="12">
        <f t="shared" si="15"/>
        <v>2</v>
      </c>
      <c r="AX22" s="12">
        <f t="shared" si="16"/>
        <v>0</v>
      </c>
      <c r="AY22" s="12">
        <f t="shared" si="17"/>
        <v>0</v>
      </c>
      <c r="AZ22" s="12">
        <f t="shared" si="18"/>
        <v>1</v>
      </c>
      <c r="BA22" s="12">
        <f t="shared" si="19"/>
        <v>0</v>
      </c>
      <c r="BB22" s="12">
        <f t="shared" si="20"/>
        <v>2</v>
      </c>
      <c r="BC22" s="12">
        <f t="shared" si="21"/>
        <v>0</v>
      </c>
      <c r="BD22" s="12">
        <f t="shared" si="22"/>
        <v>0</v>
      </c>
      <c r="BE22" s="12">
        <f t="shared" si="23"/>
        <v>0</v>
      </c>
      <c r="BF22" s="12">
        <f t="shared" si="24"/>
        <v>0</v>
      </c>
      <c r="BG22" s="12">
        <f t="shared" si="25"/>
        <v>1</v>
      </c>
      <c r="BH22" s="12">
        <f t="shared" si="26"/>
        <v>0</v>
      </c>
      <c r="BI22" s="12">
        <f t="shared" si="27"/>
        <v>1</v>
      </c>
      <c r="BJ22" s="12">
        <f t="shared" si="28"/>
        <v>1</v>
      </c>
      <c r="BK22" s="12">
        <f t="shared" si="29"/>
        <v>0</v>
      </c>
      <c r="BL22" s="12">
        <f t="shared" si="30"/>
        <v>0</v>
      </c>
      <c r="BM22" s="12">
        <f t="shared" si="31"/>
        <v>2</v>
      </c>
      <c r="BN22" s="12">
        <f t="shared" si="32"/>
        <v>0</v>
      </c>
      <c r="BO22" s="12">
        <f t="shared" si="33"/>
        <v>0</v>
      </c>
      <c r="BP22" s="12">
        <f t="shared" si="34"/>
        <v>0</v>
      </c>
      <c r="BQ22" s="12">
        <f t="shared" si="35"/>
        <v>0</v>
      </c>
      <c r="BR22" s="12">
        <f t="shared" si="36"/>
        <v>0</v>
      </c>
      <c r="BS22" s="21" t="str">
        <f t="shared" si="37"/>
        <v>ไม่มีจุดแข็ง</v>
      </c>
      <c r="BT22" s="21">
        <f t="shared" si="38"/>
        <v>0</v>
      </c>
      <c r="BU22" s="21" t="str">
        <f t="shared" si="39"/>
        <v>ปกติ</v>
      </c>
    </row>
    <row r="23" spans="1:73" ht="19.5" customHeight="1">
      <c r="A23" s="2">
        <v>21</v>
      </c>
      <c r="B23" s="36" t="str">
        <f>IF(ISBLANK(ข้อมูลนักเรียน!B26)," ",ข้อมูลนักเรียน!B26)</f>
        <v>เด็กหญิงพิชชาภา  สิทธิวงษา</v>
      </c>
      <c r="C23" s="4">
        <v>1</v>
      </c>
      <c r="D23" s="4">
        <v>0</v>
      </c>
      <c r="E23" s="4">
        <v>0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1</v>
      </c>
      <c r="M23" s="4">
        <v>1</v>
      </c>
      <c r="N23" s="4">
        <v>0</v>
      </c>
      <c r="O23" s="4">
        <v>0</v>
      </c>
      <c r="P23" s="4">
        <v>1</v>
      </c>
      <c r="Q23" s="4">
        <v>1</v>
      </c>
      <c r="R23" s="4">
        <v>1</v>
      </c>
      <c r="S23" s="4">
        <v>1</v>
      </c>
      <c r="T23" s="4">
        <v>0</v>
      </c>
      <c r="U23" s="4">
        <v>0</v>
      </c>
      <c r="V23" s="4">
        <v>1</v>
      </c>
      <c r="W23" s="4">
        <v>1</v>
      </c>
      <c r="X23" s="4">
        <v>1</v>
      </c>
      <c r="Y23" s="4">
        <v>1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21">
        <f t="shared" si="2"/>
        <v>0</v>
      </c>
      <c r="AK23" s="21">
        <f t="shared" si="3"/>
        <v>1</v>
      </c>
      <c r="AL23" s="21" t="str">
        <f t="shared" si="4"/>
        <v>ป</v>
      </c>
      <c r="AM23" s="21">
        <f t="shared" si="5"/>
        <v>3</v>
      </c>
      <c r="AN23" s="21" t="str">
        <f t="shared" si="6"/>
        <v>ป</v>
      </c>
      <c r="AO23" s="21">
        <f t="shared" si="7"/>
        <v>4</v>
      </c>
      <c r="AP23" s="21" t="str">
        <f t="shared" si="8"/>
        <v>ป</v>
      </c>
      <c r="AQ23" s="21">
        <f t="shared" si="9"/>
        <v>4</v>
      </c>
      <c r="AR23" s="21" t="str">
        <f t="shared" si="10"/>
        <v>ส</v>
      </c>
      <c r="AS23" s="21">
        <f t="shared" si="11"/>
        <v>5</v>
      </c>
      <c r="AT23" s="12">
        <f t="shared" si="12"/>
        <v>1</v>
      </c>
      <c r="AU23" s="12">
        <f t="shared" si="13"/>
        <v>0</v>
      </c>
      <c r="AV23" s="12">
        <f t="shared" si="14"/>
        <v>0</v>
      </c>
      <c r="AW23" s="12">
        <f t="shared" si="15"/>
        <v>1</v>
      </c>
      <c r="AX23" s="12">
        <f t="shared" si="16"/>
        <v>1</v>
      </c>
      <c r="AY23" s="12">
        <f t="shared" si="17"/>
        <v>1</v>
      </c>
      <c r="AZ23" s="12">
        <f t="shared" si="18"/>
        <v>1</v>
      </c>
      <c r="BA23" s="12">
        <f t="shared" si="19"/>
        <v>0</v>
      </c>
      <c r="BB23" s="12">
        <f t="shared" si="20"/>
        <v>1</v>
      </c>
      <c r="BC23" s="12">
        <f t="shared" si="21"/>
        <v>1</v>
      </c>
      <c r="BD23" s="12">
        <f t="shared" si="22"/>
        <v>1</v>
      </c>
      <c r="BE23" s="12">
        <f t="shared" si="23"/>
        <v>0</v>
      </c>
      <c r="BF23" s="12">
        <f t="shared" si="24"/>
        <v>0</v>
      </c>
      <c r="BG23" s="12">
        <f t="shared" si="25"/>
        <v>1</v>
      </c>
      <c r="BH23" s="12">
        <f t="shared" si="26"/>
        <v>1</v>
      </c>
      <c r="BI23" s="12">
        <f t="shared" si="27"/>
        <v>1</v>
      </c>
      <c r="BJ23" s="12">
        <f t="shared" si="28"/>
        <v>1</v>
      </c>
      <c r="BK23" s="12">
        <f t="shared" si="29"/>
        <v>0</v>
      </c>
      <c r="BL23" s="12">
        <f t="shared" si="30"/>
        <v>0</v>
      </c>
      <c r="BM23" s="12">
        <f t="shared" si="31"/>
        <v>1</v>
      </c>
      <c r="BN23" s="12">
        <f t="shared" si="32"/>
        <v>1</v>
      </c>
      <c r="BO23" s="12">
        <f t="shared" si="33"/>
        <v>1</v>
      </c>
      <c r="BP23" s="12">
        <f t="shared" si="34"/>
        <v>1</v>
      </c>
      <c r="BQ23" s="12">
        <f t="shared" si="35"/>
        <v>0</v>
      </c>
      <c r="BR23" s="12">
        <f t="shared" si="36"/>
        <v>1</v>
      </c>
      <c r="BS23" s="21" t="str">
        <f t="shared" si="37"/>
        <v>ไม่มีจุดแข็ง</v>
      </c>
      <c r="BT23" s="21">
        <f t="shared" si="38"/>
        <v>0</v>
      </c>
      <c r="BU23" s="21" t="str">
        <f t="shared" si="39"/>
        <v>ปกติ</v>
      </c>
    </row>
    <row r="24" spans="1:73" ht="19.5" customHeight="1">
      <c r="A24" s="2">
        <v>22</v>
      </c>
      <c r="B24" s="36" t="str">
        <f>IF(ISBLANK(ข้อมูลนักเรียน!B27)," ",ข้อมูลนักเรียน!B27)</f>
        <v>เด็กหญิงพิชญาวดี  ก๋าวิลตา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1</v>
      </c>
      <c r="I24" s="4">
        <v>2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1</v>
      </c>
      <c r="W24" s="4">
        <v>1</v>
      </c>
      <c r="X24" s="4">
        <v>0</v>
      </c>
      <c r="Y24" s="4">
        <v>1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21">
        <f t="shared" si="2"/>
        <v>0</v>
      </c>
      <c r="AK24" s="21">
        <f t="shared" si="3"/>
        <v>2</v>
      </c>
      <c r="AL24" s="21" t="str">
        <f t="shared" si="4"/>
        <v>ป</v>
      </c>
      <c r="AM24" s="21">
        <f t="shared" si="5"/>
        <v>0</v>
      </c>
      <c r="AN24" s="21" t="str">
        <f t="shared" si="6"/>
        <v>ป</v>
      </c>
      <c r="AO24" s="21">
        <f t="shared" si="7"/>
        <v>2</v>
      </c>
      <c r="AP24" s="21" t="str">
        <f t="shared" si="8"/>
        <v>ป</v>
      </c>
      <c r="AQ24" s="21">
        <f t="shared" si="9"/>
        <v>6</v>
      </c>
      <c r="AR24" s="21" t="str">
        <f t="shared" si="10"/>
        <v>ส</v>
      </c>
      <c r="AS24" s="21">
        <f t="shared" si="11"/>
        <v>3</v>
      </c>
      <c r="AT24" s="12">
        <f t="shared" si="12"/>
        <v>1</v>
      </c>
      <c r="AU24" s="12">
        <f t="shared" si="13"/>
        <v>0</v>
      </c>
      <c r="AV24" s="12">
        <f t="shared" si="14"/>
        <v>1</v>
      </c>
      <c r="AW24" s="12">
        <f t="shared" si="15"/>
        <v>0</v>
      </c>
      <c r="AX24" s="12">
        <f t="shared" si="16"/>
        <v>0</v>
      </c>
      <c r="AY24" s="12">
        <f t="shared" si="17"/>
        <v>1</v>
      </c>
      <c r="AZ24" s="12">
        <f t="shared" si="18"/>
        <v>0</v>
      </c>
      <c r="BA24" s="12">
        <f t="shared" si="19"/>
        <v>1</v>
      </c>
      <c r="BB24" s="12">
        <f t="shared" si="20"/>
        <v>0</v>
      </c>
      <c r="BC24" s="12">
        <f t="shared" si="21"/>
        <v>1</v>
      </c>
      <c r="BD24" s="12">
        <f t="shared" si="22"/>
        <v>2</v>
      </c>
      <c r="BE24" s="12">
        <f t="shared" si="23"/>
        <v>0</v>
      </c>
      <c r="BF24" s="12">
        <f t="shared" si="24"/>
        <v>0</v>
      </c>
      <c r="BG24" s="12">
        <f t="shared" si="25"/>
        <v>2</v>
      </c>
      <c r="BH24" s="12">
        <f t="shared" si="26"/>
        <v>0</v>
      </c>
      <c r="BI24" s="12">
        <f t="shared" si="27"/>
        <v>0</v>
      </c>
      <c r="BJ24" s="12">
        <f t="shared" si="28"/>
        <v>1</v>
      </c>
      <c r="BK24" s="12">
        <f t="shared" si="29"/>
        <v>0</v>
      </c>
      <c r="BL24" s="12">
        <f t="shared" si="30"/>
        <v>0</v>
      </c>
      <c r="BM24" s="12">
        <f t="shared" si="31"/>
        <v>1</v>
      </c>
      <c r="BN24" s="12">
        <f t="shared" si="32"/>
        <v>1</v>
      </c>
      <c r="BO24" s="12">
        <f t="shared" si="33"/>
        <v>0</v>
      </c>
      <c r="BP24" s="12">
        <f t="shared" si="34"/>
        <v>1</v>
      </c>
      <c r="BQ24" s="12">
        <f t="shared" si="35"/>
        <v>0</v>
      </c>
      <c r="BR24" s="12">
        <f t="shared" si="36"/>
        <v>0</v>
      </c>
      <c r="BS24" s="21" t="str">
        <f t="shared" si="37"/>
        <v>ไม่มีจุดแข็ง</v>
      </c>
      <c r="BT24" s="21">
        <f t="shared" si="38"/>
        <v>0</v>
      </c>
      <c r="BU24" s="21" t="str">
        <f t="shared" si="39"/>
        <v>ปกติ</v>
      </c>
    </row>
    <row r="25" spans="1:73" ht="19.5" customHeight="1">
      <c r="A25" s="2">
        <v>23</v>
      </c>
      <c r="B25" s="36" t="str">
        <f>IF(ISBLANK(ข้อมูลนักเรียน!B28)," ",ข้อมูลนักเรียน!B28)</f>
        <v>เด็กหญิงวศินี  ไฝตุ้ย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2</v>
      </c>
      <c r="T25" s="4">
        <v>0</v>
      </c>
      <c r="U25" s="4">
        <v>0</v>
      </c>
      <c r="V25" s="4">
        <v>2</v>
      </c>
      <c r="W25" s="4">
        <v>1</v>
      </c>
      <c r="X25" s="4">
        <v>0</v>
      </c>
      <c r="Y25" s="4">
        <v>1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21">
        <f t="shared" si="2"/>
        <v>0</v>
      </c>
      <c r="AK25" s="21">
        <f t="shared" si="3"/>
        <v>2</v>
      </c>
      <c r="AL25" s="21" t="str">
        <f t="shared" si="4"/>
        <v>ป</v>
      </c>
      <c r="AM25" s="21">
        <f t="shared" si="5"/>
        <v>2</v>
      </c>
      <c r="AN25" s="21" t="str">
        <f t="shared" si="6"/>
        <v>ป</v>
      </c>
      <c r="AO25" s="21">
        <f t="shared" si="7"/>
        <v>2</v>
      </c>
      <c r="AP25" s="21" t="str">
        <f t="shared" si="8"/>
        <v>ป</v>
      </c>
      <c r="AQ25" s="21">
        <f t="shared" si="9"/>
        <v>5</v>
      </c>
      <c r="AR25" s="21" t="str">
        <f t="shared" si="10"/>
        <v>ส</v>
      </c>
      <c r="AS25" s="21">
        <f t="shared" si="11"/>
        <v>5</v>
      </c>
      <c r="AT25" s="12">
        <f t="shared" si="12"/>
        <v>1</v>
      </c>
      <c r="AU25" s="12">
        <f t="shared" si="13"/>
        <v>0</v>
      </c>
      <c r="AV25" s="12">
        <f t="shared" si="14"/>
        <v>1</v>
      </c>
      <c r="AW25" s="12">
        <f t="shared" si="15"/>
        <v>0</v>
      </c>
      <c r="AX25" s="12">
        <f t="shared" si="16"/>
        <v>0</v>
      </c>
      <c r="AY25" s="12">
        <f t="shared" si="17"/>
        <v>1</v>
      </c>
      <c r="AZ25" s="12">
        <f t="shared" si="18"/>
        <v>2</v>
      </c>
      <c r="BA25" s="12">
        <f t="shared" si="19"/>
        <v>1</v>
      </c>
      <c r="BB25" s="12">
        <f t="shared" si="20"/>
        <v>0</v>
      </c>
      <c r="BC25" s="12">
        <f t="shared" si="21"/>
        <v>0</v>
      </c>
      <c r="BD25" s="12">
        <f t="shared" si="22"/>
        <v>2</v>
      </c>
      <c r="BE25" s="12">
        <f t="shared" si="23"/>
        <v>0</v>
      </c>
      <c r="BF25" s="12">
        <f t="shared" si="24"/>
        <v>0</v>
      </c>
      <c r="BG25" s="12">
        <f t="shared" si="25"/>
        <v>1</v>
      </c>
      <c r="BH25" s="12">
        <f t="shared" si="26"/>
        <v>0</v>
      </c>
      <c r="BI25" s="12">
        <f t="shared" si="27"/>
        <v>0</v>
      </c>
      <c r="BJ25" s="12">
        <f t="shared" si="28"/>
        <v>2</v>
      </c>
      <c r="BK25" s="12">
        <f t="shared" si="29"/>
        <v>0</v>
      </c>
      <c r="BL25" s="12">
        <f t="shared" si="30"/>
        <v>0</v>
      </c>
      <c r="BM25" s="12">
        <f t="shared" si="31"/>
        <v>2</v>
      </c>
      <c r="BN25" s="12">
        <f t="shared" si="32"/>
        <v>1</v>
      </c>
      <c r="BO25" s="12">
        <f t="shared" si="33"/>
        <v>0</v>
      </c>
      <c r="BP25" s="12">
        <f t="shared" si="34"/>
        <v>1</v>
      </c>
      <c r="BQ25" s="12">
        <f t="shared" si="35"/>
        <v>0</v>
      </c>
      <c r="BR25" s="12">
        <f t="shared" si="36"/>
        <v>1</v>
      </c>
      <c r="BS25" s="21" t="str">
        <f t="shared" si="37"/>
        <v>ไม่มีจุดแข็ง</v>
      </c>
      <c r="BT25" s="21">
        <f t="shared" si="38"/>
        <v>0</v>
      </c>
      <c r="BU25" s="21" t="str">
        <f t="shared" si="39"/>
        <v>ปกติ</v>
      </c>
    </row>
    <row r="26" spans="1:73" ht="19.5" customHeight="1">
      <c r="A26" s="2">
        <v>24</v>
      </c>
      <c r="B26" s="36" t="str">
        <f>IF(ISBLANK(ข้อมูลนักเรียน!B29)," ",ข้อมูลนักเรียน!B29)</f>
        <v>เด็กหญิงวิชุดา  -</v>
      </c>
      <c r="C26" s="4">
        <v>2</v>
      </c>
      <c r="D26" s="4">
        <v>0</v>
      </c>
      <c r="E26" s="4">
        <v>0</v>
      </c>
      <c r="F26" s="4">
        <v>2</v>
      </c>
      <c r="G26" s="4">
        <v>0</v>
      </c>
      <c r="H26" s="4">
        <v>0</v>
      </c>
      <c r="I26" s="4">
        <v>2</v>
      </c>
      <c r="J26" s="4">
        <v>0</v>
      </c>
      <c r="K26" s="4">
        <v>0</v>
      </c>
      <c r="L26" s="4">
        <v>0</v>
      </c>
      <c r="M26" s="4">
        <v>2</v>
      </c>
      <c r="N26" s="4">
        <v>0</v>
      </c>
      <c r="O26" s="4">
        <v>0</v>
      </c>
      <c r="P26" s="4">
        <v>2</v>
      </c>
      <c r="Q26" s="4">
        <v>0</v>
      </c>
      <c r="R26" s="4">
        <v>0</v>
      </c>
      <c r="S26" s="4">
        <v>2</v>
      </c>
      <c r="T26" s="4">
        <v>0</v>
      </c>
      <c r="U26" s="4">
        <v>1</v>
      </c>
      <c r="V26" s="4">
        <v>2</v>
      </c>
      <c r="W26" s="4">
        <v>2</v>
      </c>
      <c r="X26" s="4">
        <v>0</v>
      </c>
      <c r="Y26" s="4">
        <v>0</v>
      </c>
      <c r="Z26" s="4">
        <v>1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21">
        <f t="shared" si="2"/>
        <v>0</v>
      </c>
      <c r="AK26" s="21">
        <f t="shared" si="3"/>
        <v>1</v>
      </c>
      <c r="AL26" s="21" t="str">
        <f t="shared" si="4"/>
        <v>ป</v>
      </c>
      <c r="AM26" s="21">
        <f t="shared" si="5"/>
        <v>0</v>
      </c>
      <c r="AN26" s="21" t="str">
        <f t="shared" si="6"/>
        <v>ป</v>
      </c>
      <c r="AO26" s="21">
        <f t="shared" si="7"/>
        <v>0</v>
      </c>
      <c r="AP26" s="21" t="str">
        <f t="shared" si="8"/>
        <v>ป</v>
      </c>
      <c r="AQ26" s="21">
        <f t="shared" si="9"/>
        <v>1</v>
      </c>
      <c r="AR26" s="21" t="str">
        <f t="shared" si="10"/>
        <v>ป</v>
      </c>
      <c r="AS26" s="21">
        <f t="shared" si="11"/>
        <v>8</v>
      </c>
      <c r="AT26" s="12">
        <f t="shared" si="12"/>
        <v>2</v>
      </c>
      <c r="AU26" s="12">
        <f t="shared" si="13"/>
        <v>0</v>
      </c>
      <c r="AV26" s="12">
        <f t="shared" si="14"/>
        <v>0</v>
      </c>
      <c r="AW26" s="12">
        <f t="shared" si="15"/>
        <v>2</v>
      </c>
      <c r="AX26" s="12">
        <f t="shared" si="16"/>
        <v>0</v>
      </c>
      <c r="AY26" s="12">
        <f t="shared" si="17"/>
        <v>0</v>
      </c>
      <c r="AZ26" s="12">
        <f t="shared" si="18"/>
        <v>0</v>
      </c>
      <c r="BA26" s="12">
        <f t="shared" si="19"/>
        <v>0</v>
      </c>
      <c r="BB26" s="12">
        <f t="shared" si="20"/>
        <v>0</v>
      </c>
      <c r="BC26" s="12">
        <f t="shared" si="21"/>
        <v>0</v>
      </c>
      <c r="BD26" s="12">
        <f t="shared" si="22"/>
        <v>0</v>
      </c>
      <c r="BE26" s="12">
        <f t="shared" si="23"/>
        <v>0</v>
      </c>
      <c r="BF26" s="12">
        <f t="shared" si="24"/>
        <v>0</v>
      </c>
      <c r="BG26" s="12">
        <f t="shared" si="25"/>
        <v>0</v>
      </c>
      <c r="BH26" s="12">
        <f t="shared" si="26"/>
        <v>0</v>
      </c>
      <c r="BI26" s="12">
        <f t="shared" si="27"/>
        <v>0</v>
      </c>
      <c r="BJ26" s="12">
        <f t="shared" si="28"/>
        <v>2</v>
      </c>
      <c r="BK26" s="12">
        <f t="shared" si="29"/>
        <v>0</v>
      </c>
      <c r="BL26" s="12">
        <f t="shared" si="30"/>
        <v>1</v>
      </c>
      <c r="BM26" s="12">
        <f t="shared" si="31"/>
        <v>2</v>
      </c>
      <c r="BN26" s="12">
        <f t="shared" si="32"/>
        <v>0</v>
      </c>
      <c r="BO26" s="12">
        <f t="shared" si="33"/>
        <v>0</v>
      </c>
      <c r="BP26" s="12">
        <f t="shared" si="34"/>
        <v>0</v>
      </c>
      <c r="BQ26" s="12">
        <f t="shared" si="35"/>
        <v>1</v>
      </c>
      <c r="BR26" s="12">
        <f t="shared" si="36"/>
        <v>0</v>
      </c>
      <c r="BS26" s="21" t="str">
        <f t="shared" si="37"/>
        <v>ไม่มีจุดแข็ง</v>
      </c>
      <c r="BT26" s="21">
        <f t="shared" si="38"/>
        <v>0</v>
      </c>
      <c r="BU26" s="21" t="str">
        <f t="shared" si="39"/>
        <v>ปกติ</v>
      </c>
    </row>
    <row r="27" spans="1:73" ht="19.5" customHeight="1">
      <c r="A27" s="2">
        <v>25</v>
      </c>
      <c r="B27" s="36" t="str">
        <f>IF(ISBLANK(ข้อมูลนักเรียน!B30)," ",ข้อมูลนักเรียน!B30)</f>
        <v>เด็กหญิงวิมลศิริ  หมื่นกันทา</v>
      </c>
      <c r="C27" s="4">
        <v>2</v>
      </c>
      <c r="D27" s="4">
        <v>0</v>
      </c>
      <c r="E27" s="4">
        <v>0</v>
      </c>
      <c r="F27" s="4">
        <v>2</v>
      </c>
      <c r="G27" s="4">
        <v>0</v>
      </c>
      <c r="H27" s="4">
        <v>0</v>
      </c>
      <c r="I27" s="4">
        <v>1</v>
      </c>
      <c r="J27" s="4">
        <v>2</v>
      </c>
      <c r="K27" s="4">
        <v>1</v>
      </c>
      <c r="L27" s="4">
        <v>0</v>
      </c>
      <c r="M27" s="4">
        <v>2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2</v>
      </c>
      <c r="T27" s="4">
        <v>0</v>
      </c>
      <c r="U27" s="4">
        <v>0</v>
      </c>
      <c r="V27" s="4">
        <v>2</v>
      </c>
      <c r="W27" s="4">
        <v>2</v>
      </c>
      <c r="X27" s="4">
        <v>0</v>
      </c>
      <c r="Y27" s="4">
        <v>1</v>
      </c>
      <c r="Z27" s="4">
        <v>0</v>
      </c>
      <c r="AA27" s="4">
        <v>2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21">
        <f t="shared" si="2"/>
        <v>0</v>
      </c>
      <c r="AK27" s="21">
        <f t="shared" si="3"/>
        <v>2</v>
      </c>
      <c r="AL27" s="21" t="str">
        <f t="shared" si="4"/>
        <v>ป</v>
      </c>
      <c r="AM27" s="21">
        <f t="shared" si="5"/>
        <v>1</v>
      </c>
      <c r="AN27" s="21" t="str">
        <f t="shared" si="6"/>
        <v>ป</v>
      </c>
      <c r="AO27" s="21">
        <f t="shared" si="7"/>
        <v>1</v>
      </c>
      <c r="AP27" s="21" t="str">
        <f t="shared" si="8"/>
        <v>ป</v>
      </c>
      <c r="AQ27" s="21">
        <f t="shared" si="9"/>
        <v>2</v>
      </c>
      <c r="AR27" s="21" t="str">
        <f t="shared" si="10"/>
        <v>ป</v>
      </c>
      <c r="AS27" s="21">
        <f t="shared" si="11"/>
        <v>9</v>
      </c>
      <c r="AT27" s="12">
        <f t="shared" si="12"/>
        <v>2</v>
      </c>
      <c r="AU27" s="12">
        <f t="shared" si="13"/>
        <v>0</v>
      </c>
      <c r="AV27" s="12">
        <f t="shared" si="14"/>
        <v>0</v>
      </c>
      <c r="AW27" s="12">
        <f t="shared" si="15"/>
        <v>2</v>
      </c>
      <c r="AX27" s="12">
        <f t="shared" si="16"/>
        <v>0</v>
      </c>
      <c r="AY27" s="12">
        <f t="shared" si="17"/>
        <v>0</v>
      </c>
      <c r="AZ27" s="12">
        <f t="shared" si="18"/>
        <v>1</v>
      </c>
      <c r="BA27" s="12">
        <f t="shared" si="19"/>
        <v>2</v>
      </c>
      <c r="BB27" s="12">
        <f t="shared" si="20"/>
        <v>1</v>
      </c>
      <c r="BC27" s="12">
        <f t="shared" si="21"/>
        <v>0</v>
      </c>
      <c r="BD27" s="12">
        <f t="shared" si="22"/>
        <v>0</v>
      </c>
      <c r="BE27" s="12">
        <f t="shared" si="23"/>
        <v>0</v>
      </c>
      <c r="BF27" s="12">
        <f t="shared" si="24"/>
        <v>0</v>
      </c>
      <c r="BG27" s="12">
        <f t="shared" si="25"/>
        <v>1</v>
      </c>
      <c r="BH27" s="12">
        <f t="shared" si="26"/>
        <v>1</v>
      </c>
      <c r="BI27" s="12">
        <f t="shared" si="27"/>
        <v>0</v>
      </c>
      <c r="BJ27" s="12">
        <f t="shared" si="28"/>
        <v>2</v>
      </c>
      <c r="BK27" s="12">
        <f t="shared" si="29"/>
        <v>0</v>
      </c>
      <c r="BL27" s="12">
        <f t="shared" si="30"/>
        <v>0</v>
      </c>
      <c r="BM27" s="12">
        <f t="shared" si="31"/>
        <v>2</v>
      </c>
      <c r="BN27" s="12">
        <f t="shared" si="32"/>
        <v>0</v>
      </c>
      <c r="BO27" s="12">
        <f t="shared" si="33"/>
        <v>0</v>
      </c>
      <c r="BP27" s="12">
        <f t="shared" si="34"/>
        <v>1</v>
      </c>
      <c r="BQ27" s="12">
        <f t="shared" si="35"/>
        <v>0</v>
      </c>
      <c r="BR27" s="12">
        <f t="shared" si="36"/>
        <v>0</v>
      </c>
      <c r="BS27" s="21" t="str">
        <f t="shared" si="37"/>
        <v>ไม่มีจุดแข็ง</v>
      </c>
      <c r="BT27" s="21">
        <f t="shared" si="38"/>
        <v>0</v>
      </c>
      <c r="BU27" s="21" t="str">
        <f t="shared" si="39"/>
        <v>ปกติ</v>
      </c>
    </row>
    <row r="28" spans="1:73" ht="19.5" customHeight="1">
      <c r="A28" s="2">
        <v>26</v>
      </c>
      <c r="B28" s="36" t="str">
        <f>IF(ISBLANK(ข้อมูลนักเรียน!B31)," ",ข้อมูลนักเรียน!B31)</f>
        <v>เด็กหญิงวิราวรรณ  กาปัญญา</v>
      </c>
      <c r="C28" s="4">
        <v>2</v>
      </c>
      <c r="D28" s="4">
        <v>0</v>
      </c>
      <c r="E28" s="4">
        <v>0</v>
      </c>
      <c r="F28" s="4">
        <v>2</v>
      </c>
      <c r="G28" s="4">
        <v>0</v>
      </c>
      <c r="H28" s="4">
        <v>1</v>
      </c>
      <c r="I28" s="4">
        <v>2</v>
      </c>
      <c r="J28" s="4">
        <v>0</v>
      </c>
      <c r="K28" s="4">
        <v>2</v>
      </c>
      <c r="L28" s="4">
        <v>0</v>
      </c>
      <c r="M28" s="4">
        <v>2</v>
      </c>
      <c r="N28" s="4">
        <v>0</v>
      </c>
      <c r="O28" s="4">
        <v>0</v>
      </c>
      <c r="P28" s="4">
        <v>2</v>
      </c>
      <c r="Q28" s="4">
        <v>0</v>
      </c>
      <c r="R28" s="4">
        <v>0</v>
      </c>
      <c r="S28" s="4">
        <v>2</v>
      </c>
      <c r="T28" s="4">
        <v>0</v>
      </c>
      <c r="U28" s="4">
        <v>0</v>
      </c>
      <c r="V28" s="4">
        <v>2</v>
      </c>
      <c r="W28" s="4">
        <v>2</v>
      </c>
      <c r="X28" s="4">
        <v>0</v>
      </c>
      <c r="Y28" s="4">
        <v>2</v>
      </c>
      <c r="Z28" s="4">
        <v>0</v>
      </c>
      <c r="AA28" s="4">
        <v>2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21">
        <f t="shared" si="2"/>
        <v>0</v>
      </c>
      <c r="AK28" s="21">
        <f t="shared" si="3"/>
        <v>0</v>
      </c>
      <c r="AL28" s="21" t="str">
        <f t="shared" si="4"/>
        <v>ป</v>
      </c>
      <c r="AM28" s="21">
        <f t="shared" si="5"/>
        <v>0</v>
      </c>
      <c r="AN28" s="21" t="str">
        <f t="shared" si="6"/>
        <v>ป</v>
      </c>
      <c r="AO28" s="21">
        <f t="shared" si="7"/>
        <v>0</v>
      </c>
      <c r="AP28" s="21" t="str">
        <f t="shared" si="8"/>
        <v>ป</v>
      </c>
      <c r="AQ28" s="21">
        <f t="shared" si="9"/>
        <v>3</v>
      </c>
      <c r="AR28" s="21" t="str">
        <f t="shared" si="10"/>
        <v>ป</v>
      </c>
      <c r="AS28" s="21">
        <f t="shared" si="11"/>
        <v>10</v>
      </c>
      <c r="AT28" s="12">
        <f t="shared" si="12"/>
        <v>2</v>
      </c>
      <c r="AU28" s="12">
        <f t="shared" si="13"/>
        <v>0</v>
      </c>
      <c r="AV28" s="12">
        <f t="shared" si="14"/>
        <v>0</v>
      </c>
      <c r="AW28" s="12">
        <f t="shared" si="15"/>
        <v>2</v>
      </c>
      <c r="AX28" s="12">
        <f t="shared" si="16"/>
        <v>0</v>
      </c>
      <c r="AY28" s="12">
        <f t="shared" si="17"/>
        <v>1</v>
      </c>
      <c r="AZ28" s="12">
        <f t="shared" si="18"/>
        <v>0</v>
      </c>
      <c r="BA28" s="12">
        <f t="shared" si="19"/>
        <v>0</v>
      </c>
      <c r="BB28" s="12">
        <f t="shared" si="20"/>
        <v>2</v>
      </c>
      <c r="BC28" s="12">
        <f t="shared" si="21"/>
        <v>0</v>
      </c>
      <c r="BD28" s="12">
        <f t="shared" si="22"/>
        <v>0</v>
      </c>
      <c r="BE28" s="12">
        <f t="shared" si="23"/>
        <v>0</v>
      </c>
      <c r="BF28" s="12">
        <f t="shared" si="24"/>
        <v>0</v>
      </c>
      <c r="BG28" s="12">
        <f t="shared" si="25"/>
        <v>0</v>
      </c>
      <c r="BH28" s="12">
        <f t="shared" si="26"/>
        <v>0</v>
      </c>
      <c r="BI28" s="12">
        <f t="shared" si="27"/>
        <v>0</v>
      </c>
      <c r="BJ28" s="12">
        <f t="shared" si="28"/>
        <v>2</v>
      </c>
      <c r="BK28" s="12">
        <f t="shared" si="29"/>
        <v>0</v>
      </c>
      <c r="BL28" s="12">
        <f t="shared" si="30"/>
        <v>0</v>
      </c>
      <c r="BM28" s="12">
        <f t="shared" si="31"/>
        <v>2</v>
      </c>
      <c r="BN28" s="12">
        <f t="shared" si="32"/>
        <v>0</v>
      </c>
      <c r="BO28" s="12">
        <f t="shared" si="33"/>
        <v>0</v>
      </c>
      <c r="BP28" s="12">
        <f t="shared" si="34"/>
        <v>2</v>
      </c>
      <c r="BQ28" s="12">
        <f t="shared" si="35"/>
        <v>0</v>
      </c>
      <c r="BR28" s="12">
        <f t="shared" si="36"/>
        <v>0</v>
      </c>
      <c r="BS28" s="21" t="str">
        <f t="shared" si="37"/>
        <v>ไม่มีจุดแข็ง</v>
      </c>
      <c r="BT28" s="21">
        <f t="shared" si="38"/>
        <v>0</v>
      </c>
      <c r="BU28" s="21" t="str">
        <f t="shared" si="39"/>
        <v>ปกติ</v>
      </c>
    </row>
    <row r="29" spans="1:73" ht="19.5" customHeight="1">
      <c r="A29" s="2">
        <v>27</v>
      </c>
      <c r="B29" s="36" t="str">
        <f>IF(ISBLANK(ข้อมูลนักเรียน!B32)," ",ข้อมูลนักเรียน!B32)</f>
        <v>เด็กหฯงอนัญญ  ณ วัน</v>
      </c>
      <c r="C29" s="4">
        <v>1</v>
      </c>
      <c r="D29" s="4">
        <v>0</v>
      </c>
      <c r="E29" s="4">
        <v>0</v>
      </c>
      <c r="F29" s="4">
        <v>2</v>
      </c>
      <c r="G29" s="4">
        <v>0</v>
      </c>
      <c r="H29" s="4">
        <v>1</v>
      </c>
      <c r="I29" s="4">
        <v>1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2</v>
      </c>
      <c r="T29" s="4">
        <v>0</v>
      </c>
      <c r="U29" s="4">
        <v>0</v>
      </c>
      <c r="V29" s="4">
        <v>1</v>
      </c>
      <c r="W29" s="4">
        <v>2</v>
      </c>
      <c r="X29" s="4">
        <v>0</v>
      </c>
      <c r="Y29" s="4">
        <v>1</v>
      </c>
      <c r="Z29" s="4">
        <v>1</v>
      </c>
      <c r="AA29" s="4">
        <v>2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21">
        <f t="shared" si="2"/>
        <v>0</v>
      </c>
      <c r="AK29" s="21">
        <f t="shared" si="3"/>
        <v>1</v>
      </c>
      <c r="AL29" s="21" t="str">
        <f t="shared" si="4"/>
        <v>ป</v>
      </c>
      <c r="AM29" s="21">
        <f t="shared" si="5"/>
        <v>1</v>
      </c>
      <c r="AN29" s="21" t="str">
        <f t="shared" si="6"/>
        <v>ป</v>
      </c>
      <c r="AO29" s="21">
        <f t="shared" si="7"/>
        <v>0</v>
      </c>
      <c r="AP29" s="21" t="str">
        <f t="shared" si="8"/>
        <v>ป</v>
      </c>
      <c r="AQ29" s="21">
        <f t="shared" si="9"/>
        <v>5</v>
      </c>
      <c r="AR29" s="21" t="str">
        <f t="shared" si="10"/>
        <v>ส</v>
      </c>
      <c r="AS29" s="21">
        <f t="shared" si="11"/>
        <v>7</v>
      </c>
      <c r="AT29" s="12">
        <f t="shared" si="12"/>
        <v>1</v>
      </c>
      <c r="AU29" s="12">
        <f t="shared" si="13"/>
        <v>0</v>
      </c>
      <c r="AV29" s="12">
        <f t="shared" si="14"/>
        <v>0</v>
      </c>
      <c r="AW29" s="12">
        <f t="shared" si="15"/>
        <v>2</v>
      </c>
      <c r="AX29" s="12">
        <f t="shared" si="16"/>
        <v>0</v>
      </c>
      <c r="AY29" s="12">
        <f t="shared" si="17"/>
        <v>1</v>
      </c>
      <c r="AZ29" s="12">
        <f t="shared" si="18"/>
        <v>1</v>
      </c>
      <c r="BA29" s="12">
        <f t="shared" si="19"/>
        <v>0</v>
      </c>
      <c r="BB29" s="12">
        <f t="shared" si="20"/>
        <v>1</v>
      </c>
      <c r="BC29" s="12">
        <f t="shared" si="21"/>
        <v>0</v>
      </c>
      <c r="BD29" s="12">
        <f t="shared" si="22"/>
        <v>2</v>
      </c>
      <c r="BE29" s="12">
        <f t="shared" si="23"/>
        <v>0</v>
      </c>
      <c r="BF29" s="12">
        <f t="shared" si="24"/>
        <v>0</v>
      </c>
      <c r="BG29" s="12">
        <f t="shared" si="25"/>
        <v>1</v>
      </c>
      <c r="BH29" s="12">
        <f t="shared" si="26"/>
        <v>0</v>
      </c>
      <c r="BI29" s="12">
        <f t="shared" si="27"/>
        <v>0</v>
      </c>
      <c r="BJ29" s="12">
        <f t="shared" si="28"/>
        <v>2</v>
      </c>
      <c r="BK29" s="12">
        <f t="shared" si="29"/>
        <v>0</v>
      </c>
      <c r="BL29" s="12">
        <f t="shared" si="30"/>
        <v>0</v>
      </c>
      <c r="BM29" s="12">
        <f t="shared" si="31"/>
        <v>1</v>
      </c>
      <c r="BN29" s="12">
        <f t="shared" si="32"/>
        <v>0</v>
      </c>
      <c r="BO29" s="12">
        <f t="shared" si="33"/>
        <v>0</v>
      </c>
      <c r="BP29" s="12">
        <f t="shared" si="34"/>
        <v>1</v>
      </c>
      <c r="BQ29" s="12">
        <f t="shared" si="35"/>
        <v>1</v>
      </c>
      <c r="BR29" s="12">
        <f t="shared" si="36"/>
        <v>0</v>
      </c>
      <c r="BS29" s="21" t="str">
        <f t="shared" si="37"/>
        <v>ไม่มีจุดแข็ง</v>
      </c>
      <c r="BT29" s="21">
        <f t="shared" si="38"/>
        <v>0</v>
      </c>
      <c r="BU29" s="21" t="str">
        <f t="shared" si="39"/>
        <v>ปกติ</v>
      </c>
    </row>
    <row r="30" spans="1:73" ht="19.5" customHeight="1">
      <c r="A30" s="2">
        <v>28</v>
      </c>
      <c r="B30" s="36" t="str">
        <f>IF(ISBLANK(ข้อมูลนักเรียน!B33)," ",ข้อมูลนักเรียน!B33)</f>
        <v> 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1" t="str">
        <f t="shared" si="2"/>
        <v> </v>
      </c>
      <c r="AK30" s="21" t="str">
        <f t="shared" si="3"/>
        <v> </v>
      </c>
      <c r="AL30" s="21" t="str">
        <f t="shared" si="4"/>
        <v> </v>
      </c>
      <c r="AM30" s="21" t="str">
        <f t="shared" si="5"/>
        <v> </v>
      </c>
      <c r="AN30" s="21" t="str">
        <f t="shared" si="6"/>
        <v> </v>
      </c>
      <c r="AO30" s="21" t="str">
        <f t="shared" si="7"/>
        <v> </v>
      </c>
      <c r="AP30" s="21" t="str">
        <f t="shared" si="8"/>
        <v> </v>
      </c>
      <c r="AQ30" s="21" t="str">
        <f t="shared" si="9"/>
        <v> </v>
      </c>
      <c r="AR30" s="21" t="str">
        <f t="shared" si="10"/>
        <v> </v>
      </c>
      <c r="AS30" s="21" t="str">
        <f t="shared" si="11"/>
        <v> </v>
      </c>
      <c r="AT30" s="12">
        <f t="shared" si="12"/>
        <v>0</v>
      </c>
      <c r="AU30" s="12">
        <f t="shared" si="13"/>
        <v>0</v>
      </c>
      <c r="AV30" s="12">
        <f t="shared" si="14"/>
        <v>0</v>
      </c>
      <c r="AW30" s="12">
        <f t="shared" si="15"/>
        <v>0</v>
      </c>
      <c r="AX30" s="12">
        <f t="shared" si="16"/>
        <v>0</v>
      </c>
      <c r="AY30" s="12">
        <f t="shared" si="17"/>
        <v>0</v>
      </c>
      <c r="AZ30" s="12">
        <f t="shared" si="18"/>
        <v>2</v>
      </c>
      <c r="BA30" s="12">
        <f t="shared" si="19"/>
        <v>0</v>
      </c>
      <c r="BB30" s="12">
        <f t="shared" si="20"/>
        <v>0</v>
      </c>
      <c r="BC30" s="12">
        <f t="shared" si="21"/>
        <v>0</v>
      </c>
      <c r="BD30" s="12">
        <f t="shared" si="22"/>
        <v>2</v>
      </c>
      <c r="BE30" s="12">
        <f t="shared" si="23"/>
        <v>0</v>
      </c>
      <c r="BF30" s="12">
        <f t="shared" si="24"/>
        <v>0</v>
      </c>
      <c r="BG30" s="12">
        <f t="shared" si="25"/>
        <v>2</v>
      </c>
      <c r="BH30" s="12">
        <f t="shared" si="26"/>
        <v>0</v>
      </c>
      <c r="BI30" s="12">
        <f t="shared" si="27"/>
        <v>0</v>
      </c>
      <c r="BJ30" s="12">
        <f t="shared" si="28"/>
        <v>0</v>
      </c>
      <c r="BK30" s="12">
        <f t="shared" si="29"/>
        <v>0</v>
      </c>
      <c r="BL30" s="12">
        <f t="shared" si="30"/>
        <v>0</v>
      </c>
      <c r="BM30" s="12">
        <f t="shared" si="31"/>
        <v>0</v>
      </c>
      <c r="BN30" s="12">
        <f t="shared" si="32"/>
        <v>2</v>
      </c>
      <c r="BO30" s="12">
        <f t="shared" si="33"/>
        <v>0</v>
      </c>
      <c r="BP30" s="12">
        <f t="shared" si="34"/>
        <v>0</v>
      </c>
      <c r="BQ30" s="12">
        <f t="shared" si="35"/>
        <v>0</v>
      </c>
      <c r="BR30" s="12">
        <f t="shared" si="36"/>
        <v>2</v>
      </c>
      <c r="BS30" s="21" t="str">
        <f t="shared" si="37"/>
        <v> </v>
      </c>
      <c r="BT30" s="21" t="str">
        <f t="shared" si="38"/>
        <v> </v>
      </c>
      <c r="BU30" s="21" t="str">
        <f t="shared" si="39"/>
        <v> </v>
      </c>
    </row>
    <row r="31" spans="1:73" ht="19.5" customHeight="1">
      <c r="A31" s="2">
        <v>29</v>
      </c>
      <c r="B31" s="36" t="str">
        <f>IF(ISBLANK(ข้อมูลนักเรียน!B34)," ",ข้อมูลนักเรียน!B34)</f>
        <v> 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21" t="str">
        <f t="shared" si="2"/>
        <v> </v>
      </c>
      <c r="AK31" s="21" t="str">
        <f t="shared" si="3"/>
        <v> </v>
      </c>
      <c r="AL31" s="21" t="str">
        <f t="shared" si="4"/>
        <v> </v>
      </c>
      <c r="AM31" s="21" t="str">
        <f t="shared" si="5"/>
        <v> </v>
      </c>
      <c r="AN31" s="21" t="str">
        <f t="shared" si="6"/>
        <v> </v>
      </c>
      <c r="AO31" s="21" t="str">
        <f t="shared" si="7"/>
        <v> </v>
      </c>
      <c r="AP31" s="21" t="str">
        <f t="shared" si="8"/>
        <v> </v>
      </c>
      <c r="AQ31" s="21" t="str">
        <f t="shared" si="9"/>
        <v> </v>
      </c>
      <c r="AR31" s="21" t="str">
        <f t="shared" si="10"/>
        <v> </v>
      </c>
      <c r="AS31" s="21" t="str">
        <f t="shared" si="11"/>
        <v> </v>
      </c>
      <c r="AT31" s="12">
        <f t="shared" si="12"/>
        <v>0</v>
      </c>
      <c r="AU31" s="12">
        <f t="shared" si="13"/>
        <v>0</v>
      </c>
      <c r="AV31" s="12">
        <f t="shared" si="14"/>
        <v>0</v>
      </c>
      <c r="AW31" s="12">
        <f t="shared" si="15"/>
        <v>0</v>
      </c>
      <c r="AX31" s="12">
        <f t="shared" si="16"/>
        <v>0</v>
      </c>
      <c r="AY31" s="12">
        <f t="shared" si="17"/>
        <v>0</v>
      </c>
      <c r="AZ31" s="12">
        <f t="shared" si="18"/>
        <v>2</v>
      </c>
      <c r="BA31" s="12">
        <f t="shared" si="19"/>
        <v>0</v>
      </c>
      <c r="BB31" s="12">
        <f t="shared" si="20"/>
        <v>0</v>
      </c>
      <c r="BC31" s="12">
        <f t="shared" si="21"/>
        <v>0</v>
      </c>
      <c r="BD31" s="12">
        <f t="shared" si="22"/>
        <v>2</v>
      </c>
      <c r="BE31" s="12">
        <f t="shared" si="23"/>
        <v>0</v>
      </c>
      <c r="BF31" s="12">
        <f t="shared" si="24"/>
        <v>0</v>
      </c>
      <c r="BG31" s="12">
        <f t="shared" si="25"/>
        <v>2</v>
      </c>
      <c r="BH31" s="12">
        <f t="shared" si="26"/>
        <v>0</v>
      </c>
      <c r="BI31" s="12">
        <f t="shared" si="27"/>
        <v>0</v>
      </c>
      <c r="BJ31" s="12">
        <f t="shared" si="28"/>
        <v>0</v>
      </c>
      <c r="BK31" s="12">
        <f t="shared" si="29"/>
        <v>0</v>
      </c>
      <c r="BL31" s="12">
        <f t="shared" si="30"/>
        <v>0</v>
      </c>
      <c r="BM31" s="12">
        <f t="shared" si="31"/>
        <v>0</v>
      </c>
      <c r="BN31" s="12">
        <f t="shared" si="32"/>
        <v>2</v>
      </c>
      <c r="BO31" s="12">
        <f t="shared" si="33"/>
        <v>0</v>
      </c>
      <c r="BP31" s="12">
        <f t="shared" si="34"/>
        <v>0</v>
      </c>
      <c r="BQ31" s="12">
        <f t="shared" si="35"/>
        <v>0</v>
      </c>
      <c r="BR31" s="12">
        <f t="shared" si="36"/>
        <v>2</v>
      </c>
      <c r="BS31" s="21" t="str">
        <f t="shared" si="37"/>
        <v> </v>
      </c>
      <c r="BT31" s="21" t="str">
        <f t="shared" si="38"/>
        <v> </v>
      </c>
      <c r="BU31" s="21" t="str">
        <f t="shared" si="39"/>
        <v> </v>
      </c>
    </row>
    <row r="32" spans="1:73" ht="19.5" customHeight="1">
      <c r="A32" s="2">
        <v>30</v>
      </c>
      <c r="B32" s="36" t="str">
        <f>IF(ISBLANK(ข้อมูลนักเรียน!B35)," ",ข้อมูลนักเรียน!B35)</f>
        <v> 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1" t="str">
        <f t="shared" si="2"/>
        <v> </v>
      </c>
      <c r="AK32" s="21" t="str">
        <f t="shared" si="3"/>
        <v> </v>
      </c>
      <c r="AL32" s="21" t="str">
        <f t="shared" si="4"/>
        <v> </v>
      </c>
      <c r="AM32" s="21" t="str">
        <f t="shared" si="5"/>
        <v> </v>
      </c>
      <c r="AN32" s="21" t="str">
        <f t="shared" si="6"/>
        <v> </v>
      </c>
      <c r="AO32" s="21" t="str">
        <f t="shared" si="7"/>
        <v> </v>
      </c>
      <c r="AP32" s="21" t="str">
        <f t="shared" si="8"/>
        <v> </v>
      </c>
      <c r="AQ32" s="21" t="str">
        <f t="shared" si="9"/>
        <v> </v>
      </c>
      <c r="AR32" s="21" t="str">
        <f t="shared" si="10"/>
        <v> </v>
      </c>
      <c r="AS32" s="21" t="str">
        <f t="shared" si="11"/>
        <v> </v>
      </c>
      <c r="AT32" s="12">
        <f t="shared" si="12"/>
        <v>0</v>
      </c>
      <c r="AU32" s="12">
        <f t="shared" si="13"/>
        <v>0</v>
      </c>
      <c r="AV32" s="12">
        <f t="shared" si="14"/>
        <v>0</v>
      </c>
      <c r="AW32" s="12">
        <f t="shared" si="15"/>
        <v>0</v>
      </c>
      <c r="AX32" s="12">
        <f t="shared" si="16"/>
        <v>0</v>
      </c>
      <c r="AY32" s="12">
        <f t="shared" si="17"/>
        <v>0</v>
      </c>
      <c r="AZ32" s="12">
        <f t="shared" si="18"/>
        <v>2</v>
      </c>
      <c r="BA32" s="12">
        <f t="shared" si="19"/>
        <v>0</v>
      </c>
      <c r="BB32" s="12">
        <f t="shared" si="20"/>
        <v>0</v>
      </c>
      <c r="BC32" s="12">
        <f t="shared" si="21"/>
        <v>0</v>
      </c>
      <c r="BD32" s="12">
        <f t="shared" si="22"/>
        <v>2</v>
      </c>
      <c r="BE32" s="12">
        <f t="shared" si="23"/>
        <v>0</v>
      </c>
      <c r="BF32" s="12">
        <f t="shared" si="24"/>
        <v>0</v>
      </c>
      <c r="BG32" s="12">
        <f t="shared" si="25"/>
        <v>2</v>
      </c>
      <c r="BH32" s="12">
        <f t="shared" si="26"/>
        <v>0</v>
      </c>
      <c r="BI32" s="12">
        <f t="shared" si="27"/>
        <v>0</v>
      </c>
      <c r="BJ32" s="12">
        <f t="shared" si="28"/>
        <v>0</v>
      </c>
      <c r="BK32" s="12">
        <f t="shared" si="29"/>
        <v>0</v>
      </c>
      <c r="BL32" s="12">
        <f t="shared" si="30"/>
        <v>0</v>
      </c>
      <c r="BM32" s="12">
        <f t="shared" si="31"/>
        <v>0</v>
      </c>
      <c r="BN32" s="12">
        <f t="shared" si="32"/>
        <v>2</v>
      </c>
      <c r="BO32" s="12">
        <f t="shared" si="33"/>
        <v>0</v>
      </c>
      <c r="BP32" s="12">
        <f t="shared" si="34"/>
        <v>0</v>
      </c>
      <c r="BQ32" s="12">
        <f t="shared" si="35"/>
        <v>0</v>
      </c>
      <c r="BR32" s="12">
        <f t="shared" si="36"/>
        <v>2</v>
      </c>
      <c r="BS32" s="21" t="str">
        <f t="shared" si="37"/>
        <v> </v>
      </c>
      <c r="BT32" s="21" t="str">
        <f t="shared" si="38"/>
        <v> </v>
      </c>
      <c r="BU32" s="21" t="str">
        <f t="shared" si="39"/>
        <v> </v>
      </c>
    </row>
  </sheetData>
  <sheetProtection password="C71F" sheet="1" objects="1" scenarios="1"/>
  <mergeCells count="8">
    <mergeCell ref="BT1:BT2"/>
    <mergeCell ref="AS1:AS2"/>
    <mergeCell ref="AB1:AI1"/>
    <mergeCell ref="C1:AA1"/>
    <mergeCell ref="AK1:AK2"/>
    <mergeCell ref="AM1:AM2"/>
    <mergeCell ref="AO1:AO2"/>
    <mergeCell ref="AQ1:AQ2"/>
  </mergeCells>
  <printOptions/>
  <pageMargins left="0.75" right="0.75" top="1" bottom="1" header="0.5" footer="0.5"/>
  <pageSetup horizontalDpi="600" verticalDpi="600" orientation="landscape" paperSize="9" r:id="rId3"/>
  <ignoredErrors>
    <ignoredError sqref="B3:B3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">
      <pane xSplit="2" ySplit="5" topLeftCell="C1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X15" sqref="X15"/>
    </sheetView>
  </sheetViews>
  <sheetFormatPr defaultColWidth="9.140625" defaultRowHeight="12.75"/>
  <cols>
    <col min="1" max="1" width="9.57421875" style="12" customWidth="1"/>
    <col min="2" max="2" width="20.140625" style="12" customWidth="1"/>
    <col min="3" max="3" width="5.28125" style="21" bestFit="1" customWidth="1"/>
    <col min="4" max="4" width="3.140625" style="21" bestFit="1" customWidth="1"/>
    <col min="5" max="5" width="5.28125" style="21" bestFit="1" customWidth="1"/>
    <col min="6" max="7" width="7.8515625" style="21" bestFit="1" customWidth="1"/>
    <col min="8" max="23" width="5.28125" style="21" bestFit="1" customWidth="1"/>
    <col min="24" max="24" width="9.28125" style="21" bestFit="1" customWidth="1"/>
    <col min="25" max="34" width="5.28125" style="21" bestFit="1" customWidth="1"/>
    <col min="35" max="16384" width="9.140625" style="12" customWidth="1"/>
  </cols>
  <sheetData>
    <row r="1" ht="23.25">
      <c r="A1" s="12" t="str">
        <f>"ผลการประเมินพฤติกรรมนักเรียน (SDQ) "&amp;" "&amp;ข้อมูลนักเรียน!B2&amp;"  ภาคเรียนที่ "&amp;ข้อมูลนักเรียน!D2&amp;" ปีการศึกษา "&amp;ข้อมูลนักเรียน!F2</f>
        <v>ผลการประเมินพฤติกรรมนักเรียน (SDQ)  วชิรป่าซาง อ.ป่าซาง จ.ลำพูน  สพม ลำปาง ลำพูน  ภาคเรียนที่ 1 ปีการศึกษา 2565</v>
      </c>
    </row>
    <row r="2" ht="23.25">
      <c r="A2" s="12" t="str">
        <f>"ชั้น "&amp;ข้อมูลนักเรียน!B3&amp;" กลุ่ม "&amp;ข้อมูลนักเรียน!D3</f>
        <v>ชั้น ม.3/2 กลุ่ม 1</v>
      </c>
    </row>
    <row r="3" spans="1:2" ht="23.25">
      <c r="A3" s="12" t="s">
        <v>18</v>
      </c>
      <c r="B3" s="36" t="str">
        <f>ข้อมูลนักเรียน!B4</f>
        <v>นางอำพร  นันทะชัย นางสาวกฤษณา  โสโพธิ์</v>
      </c>
    </row>
    <row r="4" spans="1:34" ht="23.25">
      <c r="A4" s="44" t="s">
        <v>52</v>
      </c>
      <c r="B4" s="44" t="s">
        <v>53</v>
      </c>
      <c r="C4" s="44" t="s">
        <v>55</v>
      </c>
      <c r="D4" s="44"/>
      <c r="E4" s="44"/>
      <c r="F4" s="44"/>
      <c r="G4" s="44"/>
      <c r="H4" s="44" t="s">
        <v>56</v>
      </c>
      <c r="I4" s="44"/>
      <c r="J4" s="44"/>
      <c r="K4" s="44"/>
      <c r="L4" s="44"/>
      <c r="M4" s="44" t="s">
        <v>57</v>
      </c>
      <c r="N4" s="44"/>
      <c r="O4" s="44"/>
      <c r="P4" s="44"/>
      <c r="Q4" s="44"/>
      <c r="R4" s="44" t="s">
        <v>58</v>
      </c>
      <c r="S4" s="44"/>
      <c r="T4" s="44"/>
      <c r="U4" s="44"/>
      <c r="V4" s="44"/>
      <c r="W4" s="45" t="s">
        <v>63</v>
      </c>
      <c r="X4" s="45"/>
      <c r="Y4" s="44" t="s">
        <v>33</v>
      </c>
      <c r="Z4" s="44"/>
      <c r="AA4" s="44"/>
      <c r="AB4" s="44"/>
      <c r="AC4" s="44"/>
      <c r="AD4" s="44" t="s">
        <v>31</v>
      </c>
      <c r="AE4" s="44"/>
      <c r="AF4" s="44"/>
      <c r="AG4" s="44"/>
      <c r="AH4" s="44"/>
    </row>
    <row r="5" spans="1:34" s="35" customFormat="1" ht="46.5">
      <c r="A5" s="44"/>
      <c r="B5" s="44"/>
      <c r="C5" s="33" t="s">
        <v>28</v>
      </c>
      <c r="D5" s="33" t="s">
        <v>29</v>
      </c>
      <c r="E5" s="33" t="s">
        <v>30</v>
      </c>
      <c r="F5" s="33" t="s">
        <v>63</v>
      </c>
      <c r="G5" s="33" t="s">
        <v>34</v>
      </c>
      <c r="H5" s="33" t="s">
        <v>28</v>
      </c>
      <c r="I5" s="33" t="s">
        <v>29</v>
      </c>
      <c r="J5" s="33" t="s">
        <v>30</v>
      </c>
      <c r="K5" s="33" t="s">
        <v>63</v>
      </c>
      <c r="L5" s="33" t="s">
        <v>34</v>
      </c>
      <c r="M5" s="33" t="s">
        <v>28</v>
      </c>
      <c r="N5" s="33" t="s">
        <v>29</v>
      </c>
      <c r="O5" s="33" t="s">
        <v>30</v>
      </c>
      <c r="P5" s="33" t="s">
        <v>63</v>
      </c>
      <c r="Q5" s="33" t="s">
        <v>34</v>
      </c>
      <c r="R5" s="33" t="s">
        <v>28</v>
      </c>
      <c r="S5" s="33" t="s">
        <v>29</v>
      </c>
      <c r="T5" s="33" t="s">
        <v>30</v>
      </c>
      <c r="U5" s="33" t="s">
        <v>63</v>
      </c>
      <c r="V5" s="33" t="s">
        <v>34</v>
      </c>
      <c r="W5" s="34" t="s">
        <v>32</v>
      </c>
      <c r="X5" s="34" t="s">
        <v>34</v>
      </c>
      <c r="Y5" s="33" t="s">
        <v>28</v>
      </c>
      <c r="Z5" s="33" t="s">
        <v>29</v>
      </c>
      <c r="AA5" s="33" t="s">
        <v>30</v>
      </c>
      <c r="AB5" s="33" t="s">
        <v>63</v>
      </c>
      <c r="AC5" s="33" t="s">
        <v>34</v>
      </c>
      <c r="AD5" s="33" t="s">
        <v>28</v>
      </c>
      <c r="AE5" s="33" t="s">
        <v>29</v>
      </c>
      <c r="AF5" s="33" t="s">
        <v>30</v>
      </c>
      <c r="AG5" s="33" t="s">
        <v>63</v>
      </c>
      <c r="AH5" s="33" t="s">
        <v>34</v>
      </c>
    </row>
    <row r="6" spans="1:34" ht="16.5" customHeight="1">
      <c r="A6" s="32">
        <v>1</v>
      </c>
      <c r="B6" s="38" t="str">
        <f>IF(ISBLANK(ข้อมูลนักเรียน!B6)," ",ข้อมูลนักเรียน!B6)</f>
        <v>เด็กชายจักรพงศ์  คำเงิน</v>
      </c>
      <c r="C6" s="32">
        <f>นักเรียนประเมิน!AK3</f>
        <v>1</v>
      </c>
      <c r="D6" s="32">
        <f>ครูประเมิน!AK3</f>
        <v>0</v>
      </c>
      <c r="E6" s="32">
        <f>ผู้ปกครอง!AK3</f>
        <v>0</v>
      </c>
      <c r="F6" s="32">
        <f>IF(ISBLANK(ข้อมูลนักเรียน!B6)," ",AVERAGE(C6:E6))</f>
        <v>0.3333333333333333</v>
      </c>
      <c r="G6" s="32" t="str">
        <f>IF(ISBLANK(ข้อมูลนักเรียน!B6)," ",IF(F6&gt;5,"ส","ป"))</f>
        <v>ป</v>
      </c>
      <c r="H6" s="32">
        <f>นักเรียนประเมิน!AM3</f>
        <v>4</v>
      </c>
      <c r="I6" s="32">
        <f>ครูประเมิน!AM3</f>
        <v>2</v>
      </c>
      <c r="J6" s="32">
        <f>ผู้ปกครอง!AM3</f>
        <v>1</v>
      </c>
      <c r="K6" s="32">
        <f>IF(ISBLANK(ข้อมูลนักเรียน!B6)," ",AVERAGE(H6:J6))</f>
        <v>2.3333333333333335</v>
      </c>
      <c r="L6" s="32" t="str">
        <f>IF(ISBLANK(ข้อมูลนักเรียน!B6)," ",IF(K6&gt;4,"ส","ป"))</f>
        <v>ป</v>
      </c>
      <c r="M6" s="32">
        <f>นักเรียนประเมิน!AO3</f>
        <v>4</v>
      </c>
      <c r="N6" s="32">
        <f>ครูประเมิน!AO3</f>
        <v>0</v>
      </c>
      <c r="O6" s="32">
        <f>ผู้ปกครอง!AO3</f>
        <v>0</v>
      </c>
      <c r="P6" s="32">
        <f>IF(ISBLANK(ข้อมูลนักเรียน!B6)," ",AVERAGE(M6:O6))</f>
        <v>1.3333333333333333</v>
      </c>
      <c r="Q6" s="32" t="str">
        <f>IF(ISBLANK(ข้อมูลนักเรียน!B6)," ",IF(P6&gt;5,"ส","ป"))</f>
        <v>ป</v>
      </c>
      <c r="R6" s="32">
        <f>นักเรียนประเมิน!AQ3</f>
        <v>5</v>
      </c>
      <c r="S6" s="32">
        <f>ครูประเมิน!AQ3</f>
        <v>3</v>
      </c>
      <c r="T6" s="32">
        <f>ผู้ปกครอง!AQ3</f>
        <v>4</v>
      </c>
      <c r="U6" s="32">
        <f>IF(ISBLANK(ข้อมูลนักเรียน!B6)," ",AVERAGE(R6:T6))</f>
        <v>4</v>
      </c>
      <c r="V6" s="32" t="str">
        <f>IF(ISBLANK(ข้อมูลนักเรียน!B6)," ",IF(U6&gt;3,"ส","ป"))</f>
        <v>ส</v>
      </c>
      <c r="W6" s="32">
        <f>IF(SUM(F6,K6,P6,U6)=0," ",SUM(F6,K6,P6,U6))</f>
        <v>8</v>
      </c>
      <c r="X6" s="32" t="str">
        <f>IF(W6=" "," ",IF(W6&gt;16,"ส","ป"))</f>
        <v>ป</v>
      </c>
      <c r="Y6" s="32">
        <f>นักเรียนประเมิน!AS3</f>
        <v>2</v>
      </c>
      <c r="Z6" s="32">
        <f>ครูประเมิน!AS3</f>
        <v>9</v>
      </c>
      <c r="AA6" s="32">
        <f>ผู้ปกครอง!AS3</f>
        <v>10</v>
      </c>
      <c r="AB6" s="32">
        <f>IF(ISBLANK(ข้อมูลนักเรียน!B6)," ",AVERAGE(Y6:AA6))</f>
        <v>7</v>
      </c>
      <c r="AC6" s="32" t="str">
        <f>IF(ISBLANK(ข้อมูลนักเรียน!B6)," ",IF(AB6&gt;3,"มีจุดแข็ง","ไม่มีจุดแข็ง"))</f>
        <v>มีจุดแข็ง</v>
      </c>
      <c r="AD6" s="32">
        <f>นักเรียนประเมิน!BT3</f>
        <v>0</v>
      </c>
      <c r="AE6" s="32">
        <f>ครูประเมิน!BT3</f>
        <v>0</v>
      </c>
      <c r="AF6" s="32">
        <f>ผู้ปกครอง!BT3</f>
        <v>0</v>
      </c>
      <c r="AG6" s="32">
        <f>IF(ISBLANK(ข้อมูลนักเรียน!B6)," ",AVERAGE(AD6:AF6))</f>
        <v>0</v>
      </c>
      <c r="AH6" s="32" t="str">
        <f>IF(ISBLANK(ข้อมูลนักเรียน!B6)," ",IF(AG6&gt;0,"ส","ป"))</f>
        <v>ป</v>
      </c>
    </row>
    <row r="7" spans="1:34" ht="16.5" customHeight="1">
      <c r="A7" s="32">
        <v>2</v>
      </c>
      <c r="B7" s="38" t="str">
        <f>IF(ISBLANK(ข้อมูลนักเรียน!B7)," ",ข้อมูลนักเรียน!B7)</f>
        <v>เด็กชายทักษ์ดนัย  ขุนหาญ</v>
      </c>
      <c r="C7" s="32">
        <f>นักเรียนประเมิน!AK4</f>
        <v>0</v>
      </c>
      <c r="D7" s="32">
        <f>ครูประเมิน!AK4</f>
        <v>0</v>
      </c>
      <c r="E7" s="32">
        <f>ผู้ปกครอง!AK4</f>
        <v>0</v>
      </c>
      <c r="F7" s="32">
        <f>IF(ISBLANK(ข้อมูลนักเรียน!B7)," ",AVERAGE(C7:E7))</f>
        <v>0</v>
      </c>
      <c r="G7" s="32" t="str">
        <f>IF(ISBLANK(ข้อมูลนักเรียน!B7)," ",IF(F7&gt;5,"ส","ป"))</f>
        <v>ป</v>
      </c>
      <c r="H7" s="32">
        <f>นักเรียนประเมิน!AM4</f>
        <v>3</v>
      </c>
      <c r="I7" s="32">
        <f>ครูประเมิน!AM4</f>
        <v>3</v>
      </c>
      <c r="J7" s="32">
        <f>ผู้ปกครอง!AM4</f>
        <v>3</v>
      </c>
      <c r="K7" s="32">
        <f>IF(ISBLANK(ข้อมูลนักเรียน!B7)," ",AVERAGE(H7:J7))</f>
        <v>3</v>
      </c>
      <c r="L7" s="32" t="str">
        <f>IF(ISBLANK(ข้อมูลนักเรียน!B7)," ",IF(K7&gt;4,"ส","ป"))</f>
        <v>ป</v>
      </c>
      <c r="M7" s="32">
        <f>นักเรียนประเมิน!AO4</f>
        <v>0</v>
      </c>
      <c r="N7" s="32">
        <f>ครูประเมิน!AO4</f>
        <v>1</v>
      </c>
      <c r="O7" s="32">
        <f>ผู้ปกครอง!AO4</f>
        <v>1</v>
      </c>
      <c r="P7" s="32">
        <f>IF(ISBLANK(ข้อมูลนักเรียน!B7)," ",AVERAGE(M7:O7))</f>
        <v>0.6666666666666666</v>
      </c>
      <c r="Q7" s="32" t="str">
        <f>IF(ISBLANK(ข้อมูลนักเรียน!B7)," ",IF(P7&gt;5,"ส","ป"))</f>
        <v>ป</v>
      </c>
      <c r="R7" s="32">
        <f>นักเรียนประเมิน!AQ4</f>
        <v>0</v>
      </c>
      <c r="S7" s="32">
        <f>ครูประเมิน!AQ4</f>
        <v>0</v>
      </c>
      <c r="T7" s="32">
        <f>ผู้ปกครอง!AQ4</f>
        <v>0</v>
      </c>
      <c r="U7" s="32">
        <f>IF(ISBLANK(ข้อมูลนักเรียน!B7)," ",AVERAGE(R7:T7))</f>
        <v>0</v>
      </c>
      <c r="V7" s="32" t="str">
        <f>IF(ISBLANK(ข้อมูลนักเรียน!B7)," ",IF(U7&gt;3,"ส","ป"))</f>
        <v>ป</v>
      </c>
      <c r="W7" s="32">
        <f aca="true" t="shared" si="0" ref="W7:W23">IF(SUM(F7,K7,P7,U7)=0," ",SUM(F7,K7,P7,U7))</f>
        <v>3.6666666666666665</v>
      </c>
      <c r="X7" s="32" t="str">
        <f aca="true" t="shared" si="1" ref="X7:X35">IF(W7=" "," ",IF(W7&gt;16,"ส","ป"))</f>
        <v>ป</v>
      </c>
      <c r="Y7" s="32">
        <f>นักเรียนประเมิน!AS4</f>
        <v>9</v>
      </c>
      <c r="Z7" s="32">
        <f>ครูประเมิน!AS4</f>
        <v>9</v>
      </c>
      <c r="AA7" s="32">
        <f>ผู้ปกครอง!AS4</f>
        <v>9</v>
      </c>
      <c r="AB7" s="32">
        <f>IF(ISBLANK(ข้อมูลนักเรียน!B7)," ",AVERAGE(Y7:AA7))</f>
        <v>9</v>
      </c>
      <c r="AC7" s="32" t="str">
        <f>IF(ISBLANK(ข้อมูลนักเรียน!B7)," ",IF(AB7&gt;3,"มีจุดแข็ง","ไม่มีจุดแข็ง"))</f>
        <v>มีจุดแข็ง</v>
      </c>
      <c r="AD7" s="32">
        <f>นักเรียนประเมิน!BT4</f>
        <v>0</v>
      </c>
      <c r="AE7" s="32">
        <f>ครูประเมิน!BT4</f>
        <v>0</v>
      </c>
      <c r="AF7" s="32">
        <f>ผู้ปกครอง!BT4</f>
        <v>0</v>
      </c>
      <c r="AG7" s="32">
        <f>IF(ISBLANK(ข้อมูลนักเรียน!B7)," ",AVERAGE(AD7:AF7))</f>
        <v>0</v>
      </c>
      <c r="AH7" s="32" t="str">
        <f>IF(ISBLANK(ข้อมูลนักเรียน!B7)," ",IF(AG7&gt;0,"ส","ป"))</f>
        <v>ป</v>
      </c>
    </row>
    <row r="8" spans="1:34" ht="16.5" customHeight="1">
      <c r="A8" s="32">
        <v>3</v>
      </c>
      <c r="B8" s="38" t="str">
        <f>IF(ISBLANK(ข้อมูลนักเรียน!B8)," ",ข้อมูลนักเรียน!B8)</f>
        <v>เด็กชายทักษ์ดนัย  สิทธิบัว</v>
      </c>
      <c r="C8" s="32">
        <f>นักเรียนประเมิน!AK5</f>
        <v>4</v>
      </c>
      <c r="D8" s="32">
        <f>ครูประเมิน!AK5</f>
        <v>3</v>
      </c>
      <c r="E8" s="32">
        <f>ผู้ปกครอง!AK5</f>
        <v>3</v>
      </c>
      <c r="F8" s="32">
        <f>IF(ISBLANK(ข้อมูลนักเรียน!B8)," ",AVERAGE(C8:E8))</f>
        <v>3.3333333333333335</v>
      </c>
      <c r="G8" s="32" t="str">
        <f>IF(ISBLANK(ข้อมูลนักเรียน!B8)," ",IF(F8&gt;5,"ส","ป"))</f>
        <v>ป</v>
      </c>
      <c r="H8" s="32">
        <f>นักเรียนประเมิน!AM5</f>
        <v>1</v>
      </c>
      <c r="I8" s="32">
        <f>ครูประเมิน!AM5</f>
        <v>3</v>
      </c>
      <c r="J8" s="32">
        <f>ผู้ปกครอง!AM5</f>
        <v>3</v>
      </c>
      <c r="K8" s="32">
        <f>IF(ISBLANK(ข้อมูลนักเรียน!B8)," ",AVERAGE(H8:J8))</f>
        <v>2.3333333333333335</v>
      </c>
      <c r="L8" s="32" t="str">
        <f>IF(ISBLANK(ข้อมูลนักเรียน!B8)," ",IF(K8&gt;4,"ส","ป"))</f>
        <v>ป</v>
      </c>
      <c r="M8" s="32">
        <f>นักเรียนประเมิน!AO5</f>
        <v>2</v>
      </c>
      <c r="N8" s="32">
        <f>ครูประเมิน!AO5</f>
        <v>3</v>
      </c>
      <c r="O8" s="32">
        <f>ผู้ปกครอง!AO5</f>
        <v>3</v>
      </c>
      <c r="P8" s="32">
        <f>IF(ISBLANK(ข้อมูลนักเรียน!B8)," ",AVERAGE(M8:O8))</f>
        <v>2.6666666666666665</v>
      </c>
      <c r="Q8" s="32" t="str">
        <f>IF(ISBLANK(ข้อมูลนักเรียน!B8)," ",IF(P8&gt;5,"ส","ป"))</f>
        <v>ป</v>
      </c>
      <c r="R8" s="32">
        <f>นักเรียนประเมิน!AQ5</f>
        <v>6</v>
      </c>
      <c r="S8" s="32">
        <f>ครูประเมิน!AQ5</f>
        <v>3</v>
      </c>
      <c r="T8" s="32">
        <f>ผู้ปกครอง!AQ5</f>
        <v>3</v>
      </c>
      <c r="U8" s="32">
        <f>IF(ISBLANK(ข้อมูลนักเรียน!B8)," ",AVERAGE(R8:T8))</f>
        <v>4</v>
      </c>
      <c r="V8" s="32" t="str">
        <f>IF(ISBLANK(ข้อมูลนักเรียน!B8)," ",IF(U8&gt;3,"ส","ป"))</f>
        <v>ส</v>
      </c>
      <c r="W8" s="32">
        <f t="shared" si="0"/>
        <v>12.333333333333334</v>
      </c>
      <c r="X8" s="32" t="str">
        <f t="shared" si="1"/>
        <v>ป</v>
      </c>
      <c r="Y8" s="32">
        <f>นักเรียนประเมิน!AS5</f>
        <v>5</v>
      </c>
      <c r="Z8" s="32">
        <f>ครูประเมิน!AS5</f>
        <v>10</v>
      </c>
      <c r="AA8" s="32">
        <f>ผู้ปกครอง!AS5</f>
        <v>10</v>
      </c>
      <c r="AB8" s="32">
        <f>IF(ISBLANK(ข้อมูลนักเรียน!B8)," ",AVERAGE(Y8:AA8))</f>
        <v>8.333333333333334</v>
      </c>
      <c r="AC8" s="32" t="str">
        <f>IF(ISBLANK(ข้อมูลนักเรียน!B8)," ",IF(AB8&gt;3,"มีจุดแข็ง","ไม่มีจุดแข็ง"))</f>
        <v>มีจุดแข็ง</v>
      </c>
      <c r="AD8" s="32">
        <f>นักเรียนประเมิน!BT5</f>
        <v>0</v>
      </c>
      <c r="AE8" s="32">
        <f>ครูประเมิน!BT5</f>
        <v>0</v>
      </c>
      <c r="AF8" s="32">
        <f>ผู้ปกครอง!BT5</f>
        <v>0</v>
      </c>
      <c r="AG8" s="32">
        <f>IF(ISBLANK(ข้อมูลนักเรียน!B8)," ",AVERAGE(AD8:AF8))</f>
        <v>0</v>
      </c>
      <c r="AH8" s="32" t="str">
        <f>IF(ISBLANK(ข้อมูลนักเรียน!B8)," ",IF(AG8&gt;0,"ส","ป"))</f>
        <v>ป</v>
      </c>
    </row>
    <row r="9" spans="1:34" ht="16.5" customHeight="1">
      <c r="A9" s="32">
        <v>4</v>
      </c>
      <c r="B9" s="38" t="str">
        <f>IF(ISBLANK(ข้อมูลนักเรียน!B9)," ",ข้อมูลนักเรียน!B9)</f>
        <v>เด็กชายทัตพล  สุภากาศ</v>
      </c>
      <c r="C9" s="32">
        <f>นักเรียนประเมิน!AK6</f>
        <v>2</v>
      </c>
      <c r="D9" s="32">
        <f>ครูประเมิน!AK6</f>
        <v>2</v>
      </c>
      <c r="E9" s="32">
        <f>ผู้ปกครอง!AK6</f>
        <v>2</v>
      </c>
      <c r="F9" s="32">
        <f>IF(ISBLANK(ข้อมูลนักเรียน!B9)," ",AVERAGE(C9:E9))</f>
        <v>2</v>
      </c>
      <c r="G9" s="32" t="str">
        <f>IF(ISBLANK(ข้อมูลนักเรียน!B9)," ",IF(F9&gt;5,"ส","ป"))</f>
        <v>ป</v>
      </c>
      <c r="H9" s="32">
        <f>นักเรียนประเมิน!AM6</f>
        <v>3</v>
      </c>
      <c r="I9" s="32">
        <f>ครูประเมิน!AM6</f>
        <v>3</v>
      </c>
      <c r="J9" s="32">
        <f>ผู้ปกครอง!AM6</f>
        <v>3</v>
      </c>
      <c r="K9" s="32">
        <f>IF(ISBLANK(ข้อมูลนักเรียน!B9)," ",AVERAGE(H9:J9))</f>
        <v>3</v>
      </c>
      <c r="L9" s="32" t="str">
        <f>IF(ISBLANK(ข้อมูลนักเรียน!B9)," ",IF(K9&gt;4,"ส","ป"))</f>
        <v>ป</v>
      </c>
      <c r="M9" s="32">
        <f>นักเรียนประเมิน!AO6</f>
        <v>3</v>
      </c>
      <c r="N9" s="32">
        <f>ครูประเมิน!AO6</f>
        <v>3</v>
      </c>
      <c r="O9" s="32">
        <f>ผู้ปกครอง!AO6</f>
        <v>3</v>
      </c>
      <c r="P9" s="32">
        <f>IF(ISBLANK(ข้อมูลนักเรียน!B9)," ",AVERAGE(M9:O9))</f>
        <v>3</v>
      </c>
      <c r="Q9" s="32" t="str">
        <f>IF(ISBLANK(ข้อมูลนักเรียน!B9)," ",IF(P9&gt;5,"ส","ป"))</f>
        <v>ป</v>
      </c>
      <c r="R9" s="32">
        <f>นักเรียนประเมิน!AQ6</f>
        <v>1</v>
      </c>
      <c r="S9" s="32">
        <f>ครูประเมิน!AQ6</f>
        <v>2</v>
      </c>
      <c r="T9" s="32">
        <f>ผู้ปกครอง!AQ6</f>
        <v>2</v>
      </c>
      <c r="U9" s="32">
        <f>IF(ISBLANK(ข้อมูลนักเรียน!B9)," ",AVERAGE(R9:T9))</f>
        <v>1.6666666666666667</v>
      </c>
      <c r="V9" s="32" t="str">
        <f>IF(ISBLANK(ข้อมูลนักเรียน!B9)," ",IF(U9&gt;3,"ส","ป"))</f>
        <v>ป</v>
      </c>
      <c r="W9" s="32">
        <f t="shared" si="0"/>
        <v>9.666666666666666</v>
      </c>
      <c r="X9" s="32" t="str">
        <f t="shared" si="1"/>
        <v>ป</v>
      </c>
      <c r="Y9" s="32">
        <f>นักเรียนประเมิน!AS6</f>
        <v>10</v>
      </c>
      <c r="Z9" s="32">
        <f>ครูประเมิน!AS6</f>
        <v>10</v>
      </c>
      <c r="AA9" s="32">
        <f>ผู้ปกครอง!AS6</f>
        <v>10</v>
      </c>
      <c r="AB9" s="32">
        <f>IF(ISBLANK(ข้อมูลนักเรียน!B9)," ",AVERAGE(Y9:AA9))</f>
        <v>10</v>
      </c>
      <c r="AC9" s="32" t="str">
        <f>IF(ISBLANK(ข้อมูลนักเรียน!B9)," ",IF(AB9&gt;3,"มีจุดแข็ง","ไม่มีจุดแข็ง"))</f>
        <v>มีจุดแข็ง</v>
      </c>
      <c r="AD9" s="32">
        <f>นักเรียนประเมิน!BT6</f>
        <v>0</v>
      </c>
      <c r="AE9" s="32">
        <f>ครูประเมิน!BT6</f>
        <v>0</v>
      </c>
      <c r="AF9" s="32">
        <f>ผู้ปกครอง!BT6</f>
        <v>0</v>
      </c>
      <c r="AG9" s="32">
        <f>IF(ISBLANK(ข้อมูลนักเรียน!B9)," ",AVERAGE(AD9:AF9))</f>
        <v>0</v>
      </c>
      <c r="AH9" s="32" t="str">
        <f>IF(ISBLANK(ข้อมูลนักเรียน!B9)," ",IF(AG9&gt;0,"ส","ป"))</f>
        <v>ป</v>
      </c>
    </row>
    <row r="10" spans="1:34" ht="16.5" customHeight="1">
      <c r="A10" s="32">
        <v>5</v>
      </c>
      <c r="B10" s="38" t="str">
        <f>IF(ISBLANK(ข้อมูลนักเรียน!B10)," ",ข้อมูลนักเรียน!B10)</f>
        <v>เด็กชายธนวัฒน์  ตันกุล</v>
      </c>
      <c r="C10" s="32">
        <f>นักเรียนประเมิน!AK7</f>
        <v>0</v>
      </c>
      <c r="D10" s="32">
        <f>ครูประเมิน!AK7</f>
        <v>1</v>
      </c>
      <c r="E10" s="32">
        <f>ผู้ปกครอง!AK7</f>
        <v>0</v>
      </c>
      <c r="F10" s="32">
        <f>IF(ISBLANK(ข้อมูลนักเรียน!B10)," ",AVERAGE(C10:E10))</f>
        <v>0.3333333333333333</v>
      </c>
      <c r="G10" s="32" t="str">
        <f>IF(ISBLANK(ข้อมูลนักเรียน!B10)," ",IF(F10&gt;5,"ส","ป"))</f>
        <v>ป</v>
      </c>
      <c r="H10" s="32">
        <f>นักเรียนประเมิน!AM7</f>
        <v>2</v>
      </c>
      <c r="I10" s="32">
        <f>ครูประเมิน!AM7</f>
        <v>2</v>
      </c>
      <c r="J10" s="32">
        <f>ผู้ปกครอง!AM7</f>
        <v>2</v>
      </c>
      <c r="K10" s="32">
        <f>IF(ISBLANK(ข้อมูลนักเรียน!B10)," ",AVERAGE(H10:J10))</f>
        <v>2</v>
      </c>
      <c r="L10" s="32" t="str">
        <f>IF(ISBLANK(ข้อมูลนักเรียน!B10)," ",IF(K10&gt;4,"ส","ป"))</f>
        <v>ป</v>
      </c>
      <c r="M10" s="32">
        <f>นักเรียนประเมิน!AO7</f>
        <v>0</v>
      </c>
      <c r="N10" s="32">
        <f>ครูประเมิน!AO7</f>
        <v>1</v>
      </c>
      <c r="O10" s="32">
        <f>ผู้ปกครอง!AO7</f>
        <v>0</v>
      </c>
      <c r="P10" s="32">
        <f>IF(ISBLANK(ข้อมูลนักเรียน!B10)," ",AVERAGE(M10:O10))</f>
        <v>0.3333333333333333</v>
      </c>
      <c r="Q10" s="32" t="str">
        <f>IF(ISBLANK(ข้อมูลนักเรียน!B10)," ",IF(P10&gt;5,"ส","ป"))</f>
        <v>ป</v>
      </c>
      <c r="R10" s="32">
        <f>นักเรียนประเมิน!AQ7</f>
        <v>2</v>
      </c>
      <c r="S10" s="32">
        <f>ครูประเมิน!AQ7</f>
        <v>6</v>
      </c>
      <c r="T10" s="32">
        <f>ผู้ปกครอง!AQ7</f>
        <v>5</v>
      </c>
      <c r="U10" s="32">
        <f>IF(ISBLANK(ข้อมูลนักเรียน!B10)," ",AVERAGE(R10:T10))</f>
        <v>4.333333333333333</v>
      </c>
      <c r="V10" s="32" t="str">
        <f>IF(ISBLANK(ข้อมูลนักเรียน!B10)," ",IF(U10&gt;3,"ส","ป"))</f>
        <v>ส</v>
      </c>
      <c r="W10" s="32">
        <f t="shared" si="0"/>
        <v>7</v>
      </c>
      <c r="X10" s="32" t="str">
        <f t="shared" si="1"/>
        <v>ป</v>
      </c>
      <c r="Y10" s="32">
        <f>นักเรียนประเมิน!AS7</f>
        <v>10</v>
      </c>
      <c r="Z10" s="32">
        <f>ครูประเมิน!AS7</f>
        <v>8</v>
      </c>
      <c r="AA10" s="32">
        <f>ผู้ปกครอง!AS7</f>
        <v>10</v>
      </c>
      <c r="AB10" s="32">
        <f>IF(ISBLANK(ข้อมูลนักเรียน!B10)," ",AVERAGE(Y10:AA10))</f>
        <v>9.333333333333334</v>
      </c>
      <c r="AC10" s="32" t="str">
        <f>IF(ISBLANK(ข้อมูลนักเรียน!B10)," ",IF(AB10&gt;3,"มีจุดแข็ง","ไม่มีจุดแข็ง"))</f>
        <v>มีจุดแข็ง</v>
      </c>
      <c r="AD10" s="32">
        <f>นักเรียนประเมิน!BT7</f>
        <v>0</v>
      </c>
      <c r="AE10" s="32">
        <f>ครูประเมิน!BT7</f>
        <v>0</v>
      </c>
      <c r="AF10" s="32">
        <f>ผู้ปกครอง!BT7</f>
        <v>0</v>
      </c>
      <c r="AG10" s="32">
        <f>IF(ISBLANK(ข้อมูลนักเรียน!B10)," ",AVERAGE(AD10:AF10))</f>
        <v>0</v>
      </c>
      <c r="AH10" s="32" t="str">
        <f>IF(ISBLANK(ข้อมูลนักเรียน!B10)," ",IF(AG10&gt;0,"ส","ป"))</f>
        <v>ป</v>
      </c>
    </row>
    <row r="11" spans="1:34" ht="16.5" customHeight="1">
      <c r="A11" s="32">
        <v>6</v>
      </c>
      <c r="B11" s="38" t="str">
        <f>IF(ISBLANK(ข้อมูลนักเรียน!B11)," ",ข้อมูลนักเรียน!B11)</f>
        <v>เด็กชายธนุพงษ์  หมื่นสิทธิกาศ</v>
      </c>
      <c r="C11" s="32">
        <f>นักเรียนประเมิน!AK8</f>
        <v>10</v>
      </c>
      <c r="D11" s="32">
        <f>ครูประเมิน!AK8</f>
        <v>1</v>
      </c>
      <c r="E11" s="32">
        <f>ผู้ปกครอง!AK8</f>
        <v>0</v>
      </c>
      <c r="F11" s="32">
        <f>IF(ISBLANK(ข้อมูลนักเรียน!B11)," ",AVERAGE(C11:E11))</f>
        <v>3.6666666666666665</v>
      </c>
      <c r="G11" s="32" t="str">
        <f>IF(ISBLANK(ข้อมูลนักเรียน!B11)," ",IF(F11&gt;5,"ส","ป"))</f>
        <v>ป</v>
      </c>
      <c r="H11" s="32">
        <f>นักเรียนประเมิน!AM8</f>
        <v>5</v>
      </c>
      <c r="I11" s="32">
        <f>ครูประเมิน!AM8</f>
        <v>2</v>
      </c>
      <c r="J11" s="32">
        <f>ผู้ปกครอง!AM8</f>
        <v>1</v>
      </c>
      <c r="K11" s="32">
        <f>IF(ISBLANK(ข้อมูลนักเรียน!B11)," ",AVERAGE(H11:J11))</f>
        <v>2.6666666666666665</v>
      </c>
      <c r="L11" s="32" t="str">
        <f>IF(ISBLANK(ข้อมูลนักเรียน!B11)," ",IF(K11&gt;4,"ส","ป"))</f>
        <v>ป</v>
      </c>
      <c r="M11" s="32">
        <f>นักเรียนประเมิน!AO8</f>
        <v>3</v>
      </c>
      <c r="N11" s="32">
        <f>ครูประเมิน!AO8</f>
        <v>4</v>
      </c>
      <c r="O11" s="32">
        <f>ผู้ปกครอง!AO8</f>
        <v>4</v>
      </c>
      <c r="P11" s="32">
        <f>IF(ISBLANK(ข้อมูลนักเรียน!B11)," ",AVERAGE(M11:O11))</f>
        <v>3.6666666666666665</v>
      </c>
      <c r="Q11" s="32" t="str">
        <f>IF(ISBLANK(ข้อมูลนักเรียน!B11)," ",IF(P11&gt;5,"ส","ป"))</f>
        <v>ป</v>
      </c>
      <c r="R11" s="32">
        <f>นักเรียนประเมิน!AQ8</f>
        <v>7</v>
      </c>
      <c r="S11" s="32">
        <f>ครูประเมิน!AQ8</f>
        <v>4</v>
      </c>
      <c r="T11" s="32">
        <f>ผู้ปกครอง!AQ8</f>
        <v>5</v>
      </c>
      <c r="U11" s="32">
        <f>IF(ISBLANK(ข้อมูลนักเรียน!B11)," ",AVERAGE(R11:T11))</f>
        <v>5.333333333333333</v>
      </c>
      <c r="V11" s="32" t="str">
        <f>IF(ISBLANK(ข้อมูลนักเรียน!B11)," ",IF(U11&gt;3,"ส","ป"))</f>
        <v>ส</v>
      </c>
      <c r="W11" s="32">
        <f t="shared" si="0"/>
        <v>15.333333333333332</v>
      </c>
      <c r="X11" s="32" t="str">
        <f t="shared" si="1"/>
        <v>ป</v>
      </c>
      <c r="Y11" s="32">
        <f>นักเรียนประเมิน!AS8</f>
        <v>6</v>
      </c>
      <c r="Z11" s="32">
        <f>ครูประเมิน!AS8</f>
        <v>7</v>
      </c>
      <c r="AA11" s="32">
        <f>ผู้ปกครอง!AS8</f>
        <v>7</v>
      </c>
      <c r="AB11" s="32">
        <f>IF(ISBLANK(ข้อมูลนักเรียน!B11)," ",AVERAGE(Y11:AA11))</f>
        <v>6.666666666666667</v>
      </c>
      <c r="AC11" s="32" t="str">
        <f>IF(ISBLANK(ข้อมูลนักเรียน!B11)," ",IF(AB11&gt;3,"มีจุดแข็ง","ไม่มีจุดแข็ง"))</f>
        <v>มีจุดแข็ง</v>
      </c>
      <c r="AD11" s="32">
        <f>นักเรียนประเมิน!BT8</f>
        <v>0</v>
      </c>
      <c r="AE11" s="32">
        <f>ครูประเมิน!BT8</f>
        <v>0</v>
      </c>
      <c r="AF11" s="32">
        <f>ผู้ปกครอง!BT8</f>
        <v>0</v>
      </c>
      <c r="AG11" s="32">
        <f>IF(ISBLANK(ข้อมูลนักเรียน!B11)," ",AVERAGE(AD11:AF11))</f>
        <v>0</v>
      </c>
      <c r="AH11" s="32" t="str">
        <f>IF(ISBLANK(ข้อมูลนักเรียน!B11)," ",IF(AG11&gt;0,"ส","ป"))</f>
        <v>ป</v>
      </c>
    </row>
    <row r="12" spans="1:34" ht="16.5" customHeight="1">
      <c r="A12" s="32">
        <v>7</v>
      </c>
      <c r="B12" s="38" t="str">
        <f>IF(ISBLANK(ข้อมูลนักเรียน!B12)," ",ข้อมูลนักเรียน!B12)</f>
        <v>เด็กชายภาณุมาศ  คำยอง</v>
      </c>
      <c r="C12" s="32">
        <f>นักเรียนประเมิน!AK9</f>
        <v>1</v>
      </c>
      <c r="D12" s="32">
        <f>ครูประเมิน!AK9</f>
        <v>3</v>
      </c>
      <c r="E12" s="32">
        <f>ผู้ปกครอง!AK9</f>
        <v>3</v>
      </c>
      <c r="F12" s="32">
        <f>IF(ISBLANK(ข้อมูลนักเรียน!B12)," ",AVERAGE(C12:E12))</f>
        <v>2.3333333333333335</v>
      </c>
      <c r="G12" s="32" t="str">
        <f>IF(ISBLANK(ข้อมูลนักเรียน!B12)," ",IF(F12&gt;5,"ส","ป"))</f>
        <v>ป</v>
      </c>
      <c r="H12" s="32">
        <f>นักเรียนประเมิน!AM9</f>
        <v>2</v>
      </c>
      <c r="I12" s="32">
        <f>ครูประเมิน!AM9</f>
        <v>2</v>
      </c>
      <c r="J12" s="32">
        <f>ผู้ปกครอง!AM9</f>
        <v>2</v>
      </c>
      <c r="K12" s="32">
        <f>IF(ISBLANK(ข้อมูลนักเรียน!B12)," ",AVERAGE(H12:J12))</f>
        <v>2</v>
      </c>
      <c r="L12" s="32" t="str">
        <f>IF(ISBLANK(ข้อมูลนักเรียน!B12)," ",IF(K12&gt;4,"ส","ป"))</f>
        <v>ป</v>
      </c>
      <c r="M12" s="32">
        <f>นักเรียนประเมิน!AO9</f>
        <v>0</v>
      </c>
      <c r="N12" s="32">
        <f>ครูประเมิน!AO9</f>
        <v>4</v>
      </c>
      <c r="O12" s="32">
        <f>ผู้ปกครอง!AO9</f>
        <v>3</v>
      </c>
      <c r="P12" s="32">
        <f>IF(ISBLANK(ข้อมูลนักเรียน!B12)," ",AVERAGE(M12:O12))</f>
        <v>2.3333333333333335</v>
      </c>
      <c r="Q12" s="32" t="str">
        <f>IF(ISBLANK(ข้อมูลนักเรียน!B12)," ",IF(P12&gt;5,"ส","ป"))</f>
        <v>ป</v>
      </c>
      <c r="R12" s="32">
        <f>นักเรียนประเมิน!AQ9</f>
        <v>5</v>
      </c>
      <c r="S12" s="32">
        <f>ครูประเมิน!AQ9</f>
        <v>4</v>
      </c>
      <c r="T12" s="32">
        <f>ผู้ปกครอง!AQ9</f>
        <v>4</v>
      </c>
      <c r="U12" s="32">
        <f>IF(ISBLANK(ข้อมูลนักเรียน!B12)," ",AVERAGE(R12:T12))</f>
        <v>4.333333333333333</v>
      </c>
      <c r="V12" s="32" t="str">
        <f>IF(ISBLANK(ข้อมูลนักเรียน!B12)," ",IF(U12&gt;3,"ส","ป"))</f>
        <v>ส</v>
      </c>
      <c r="W12" s="32">
        <f t="shared" si="0"/>
        <v>11</v>
      </c>
      <c r="X12" s="32" t="str">
        <f t="shared" si="1"/>
        <v>ป</v>
      </c>
      <c r="Y12" s="32">
        <f>นักเรียนประเมิน!AS9</f>
        <v>6</v>
      </c>
      <c r="Z12" s="32">
        <f>ครูประเมิน!AS9</f>
        <v>5</v>
      </c>
      <c r="AA12" s="32">
        <f>ผู้ปกครอง!AS9</f>
        <v>6</v>
      </c>
      <c r="AB12" s="32">
        <f>IF(ISBLANK(ข้อมูลนักเรียน!B12)," ",AVERAGE(Y12:AA12))</f>
        <v>5.666666666666667</v>
      </c>
      <c r="AC12" s="32" t="str">
        <f>IF(ISBLANK(ข้อมูลนักเรียน!B12)," ",IF(AB12&gt;3,"มีจุดแข็ง","ไม่มีจุดแข็ง"))</f>
        <v>มีจุดแข็ง</v>
      </c>
      <c r="AD12" s="32">
        <f>นักเรียนประเมิน!BT9</f>
        <v>0</v>
      </c>
      <c r="AE12" s="32">
        <f>ครูประเมิน!BT9</f>
        <v>0</v>
      </c>
      <c r="AF12" s="32">
        <f>ผู้ปกครอง!BT9</f>
        <v>0</v>
      </c>
      <c r="AG12" s="32">
        <f>IF(ISBLANK(ข้อมูลนักเรียน!B12)," ",AVERAGE(AD12:AF12))</f>
        <v>0</v>
      </c>
      <c r="AH12" s="32" t="str">
        <f>IF(ISBLANK(ข้อมูลนักเรียน!B12)," ",IF(AG12&gt;0,"ส","ป"))</f>
        <v>ป</v>
      </c>
    </row>
    <row r="13" spans="1:34" ht="16.5" customHeight="1">
      <c r="A13" s="32">
        <v>8</v>
      </c>
      <c r="B13" s="38" t="str">
        <f>IF(ISBLANK(ข้อมูลนักเรียน!B13)," ",ข้อมูลนักเรียน!B13)</f>
        <v>เด็กชายภาณุวัฒน์  จี้รัตน์</v>
      </c>
      <c r="C13" s="32">
        <f>นักเรียนประเมิน!AK10</f>
        <v>3</v>
      </c>
      <c r="D13" s="32">
        <f>ครูประเมิน!AK10</f>
        <v>1</v>
      </c>
      <c r="E13" s="32">
        <f>ผู้ปกครอง!AK10</f>
        <v>2</v>
      </c>
      <c r="F13" s="32">
        <f>IF(ISBLANK(ข้อมูลนักเรียน!B13)," ",AVERAGE(C13:E13))</f>
        <v>2</v>
      </c>
      <c r="G13" s="32" t="str">
        <f>IF(ISBLANK(ข้อมูลนักเรียน!B13)," ",IF(F13&gt;5,"ส","ป"))</f>
        <v>ป</v>
      </c>
      <c r="H13" s="32">
        <f>นักเรียนประเมิน!AM10</f>
        <v>2</v>
      </c>
      <c r="I13" s="32">
        <f>ครูประเมิน!AM10</f>
        <v>2</v>
      </c>
      <c r="J13" s="32">
        <f>ผู้ปกครอง!AM10</f>
        <v>2</v>
      </c>
      <c r="K13" s="32">
        <f>IF(ISBLANK(ข้อมูลนักเรียน!B13)," ",AVERAGE(H13:J13))</f>
        <v>2</v>
      </c>
      <c r="L13" s="32" t="str">
        <f>IF(ISBLANK(ข้อมูลนักเรียน!B13)," ",IF(K13&gt;4,"ส","ป"))</f>
        <v>ป</v>
      </c>
      <c r="M13" s="32">
        <f>นักเรียนประเมิน!AO10</f>
        <v>1</v>
      </c>
      <c r="N13" s="32">
        <f>ครูประเมิน!AO10</f>
        <v>4</v>
      </c>
      <c r="O13" s="32">
        <f>ผู้ปกครอง!AO10</f>
        <v>4</v>
      </c>
      <c r="P13" s="32">
        <f>IF(ISBLANK(ข้อมูลนักเรียน!B13)," ",AVERAGE(M13:O13))</f>
        <v>3</v>
      </c>
      <c r="Q13" s="32" t="str">
        <f>IF(ISBLANK(ข้อมูลนักเรียน!B13)," ",IF(P13&gt;5,"ส","ป"))</f>
        <v>ป</v>
      </c>
      <c r="R13" s="32">
        <f>นักเรียนประเมิน!AQ10</f>
        <v>3</v>
      </c>
      <c r="S13" s="32">
        <f>ครูประเมิน!AQ10</f>
        <v>1</v>
      </c>
      <c r="T13" s="32">
        <f>ผู้ปกครอง!AQ10</f>
        <v>2</v>
      </c>
      <c r="U13" s="32">
        <f>IF(ISBLANK(ข้อมูลนักเรียน!B13)," ",AVERAGE(R13:T13))</f>
        <v>2</v>
      </c>
      <c r="V13" s="32" t="str">
        <f>IF(ISBLANK(ข้อมูลนักเรียน!B13)," ",IF(U13&gt;3,"ส","ป"))</f>
        <v>ป</v>
      </c>
      <c r="W13" s="32">
        <f t="shared" si="0"/>
        <v>9</v>
      </c>
      <c r="X13" s="32" t="str">
        <f t="shared" si="1"/>
        <v>ป</v>
      </c>
      <c r="Y13" s="32">
        <f>นักเรียนประเมิน!AS10</f>
        <v>7</v>
      </c>
      <c r="Z13" s="32">
        <f>ครูประเมิน!AS10</f>
        <v>7</v>
      </c>
      <c r="AA13" s="32">
        <f>ผู้ปกครอง!AS10</f>
        <v>8</v>
      </c>
      <c r="AB13" s="32">
        <f>IF(ISBLANK(ข้อมูลนักเรียน!B13)," ",AVERAGE(Y13:AA13))</f>
        <v>7.333333333333333</v>
      </c>
      <c r="AC13" s="32" t="str">
        <f>IF(ISBLANK(ข้อมูลนักเรียน!B13)," ",IF(AB13&gt;3,"มีจุดแข็ง","ไม่มีจุดแข็ง"))</f>
        <v>มีจุดแข็ง</v>
      </c>
      <c r="AD13" s="32">
        <f>นักเรียนประเมิน!BT10</f>
        <v>0</v>
      </c>
      <c r="AE13" s="32">
        <f>ครูประเมิน!BT10</f>
        <v>0</v>
      </c>
      <c r="AF13" s="32">
        <f>ผู้ปกครอง!BT10</f>
        <v>0</v>
      </c>
      <c r="AG13" s="32">
        <f>IF(ISBLANK(ข้อมูลนักเรียน!B13)," ",AVERAGE(AD13:AF13))</f>
        <v>0</v>
      </c>
      <c r="AH13" s="32" t="str">
        <f>IF(ISBLANK(ข้อมูลนักเรียน!B13)," ",IF(AG13&gt;0,"ส","ป"))</f>
        <v>ป</v>
      </c>
    </row>
    <row r="14" spans="1:34" ht="16.5" customHeight="1">
      <c r="A14" s="32">
        <v>9</v>
      </c>
      <c r="B14" s="38" t="str">
        <f>IF(ISBLANK(ข้อมูลนักเรียน!B14)," ",ข้อมูลนักเรียน!B14)</f>
        <v>เด็กชายภูริภัทร  จุมปูสี</v>
      </c>
      <c r="C14" s="32">
        <f>นักเรียนประเมิน!AK11</f>
        <v>9</v>
      </c>
      <c r="D14" s="32">
        <f>ครูประเมิน!AK11</f>
        <v>5</v>
      </c>
      <c r="E14" s="32">
        <f>ผู้ปกครอง!AK11</f>
        <v>4</v>
      </c>
      <c r="F14" s="32">
        <f>IF(ISBLANK(ข้อมูลนักเรียน!B14)," ",AVERAGE(C14:E14))</f>
        <v>6</v>
      </c>
      <c r="G14" s="32" t="str">
        <f>IF(ISBLANK(ข้อมูลนักเรียน!B14)," ",IF(F14&gt;5,"ส","ป"))</f>
        <v>ส</v>
      </c>
      <c r="H14" s="32">
        <f>นักเรียนประเมิน!AM11</f>
        <v>5</v>
      </c>
      <c r="I14" s="32">
        <f>ครูประเมิน!AM11</f>
        <v>2</v>
      </c>
      <c r="J14" s="32">
        <f>ผู้ปกครอง!AM11</f>
        <v>2</v>
      </c>
      <c r="K14" s="32">
        <f>IF(ISBLANK(ข้อมูลนักเรียน!B14)," ",AVERAGE(H14:J14))</f>
        <v>3</v>
      </c>
      <c r="L14" s="32" t="str">
        <f>IF(ISBLANK(ข้อมูลนักเรียน!B14)," ",IF(K14&gt;4,"ส","ป"))</f>
        <v>ป</v>
      </c>
      <c r="M14" s="32">
        <f>นักเรียนประเมิน!AO11</f>
        <v>3</v>
      </c>
      <c r="N14" s="32">
        <f>ครูประเมิน!AO11</f>
        <v>6</v>
      </c>
      <c r="O14" s="32">
        <f>ผู้ปกครอง!AO11</f>
        <v>5</v>
      </c>
      <c r="P14" s="32">
        <f>IF(ISBLANK(ข้อมูลนักเรียน!B14)," ",AVERAGE(M14:O14))</f>
        <v>4.666666666666667</v>
      </c>
      <c r="Q14" s="32" t="str">
        <f>IF(ISBLANK(ข้อมูลนักเรียน!B14)," ",IF(P14&gt;5,"ส","ป"))</f>
        <v>ป</v>
      </c>
      <c r="R14" s="32">
        <f>นักเรียนประเมิน!AQ11</f>
        <v>4</v>
      </c>
      <c r="S14" s="32">
        <f>ครูประเมิน!AQ11</f>
        <v>4</v>
      </c>
      <c r="T14" s="32">
        <f>ผู้ปกครอง!AQ11</f>
        <v>4</v>
      </c>
      <c r="U14" s="32">
        <f>IF(ISBLANK(ข้อมูลนักเรียน!B14)," ",AVERAGE(R14:T14))</f>
        <v>4</v>
      </c>
      <c r="V14" s="32" t="str">
        <f>IF(ISBLANK(ข้อมูลนักเรียน!B14)," ",IF(U14&gt;3,"ส","ป"))</f>
        <v>ส</v>
      </c>
      <c r="W14" s="32">
        <f t="shared" si="0"/>
        <v>17.666666666666668</v>
      </c>
      <c r="X14" s="32" t="str">
        <f t="shared" si="1"/>
        <v>ส</v>
      </c>
      <c r="Y14" s="32">
        <f>นักเรียนประเมิน!AS11</f>
        <v>9</v>
      </c>
      <c r="Z14" s="32">
        <f>ครูประเมิน!AS11</f>
        <v>5</v>
      </c>
      <c r="AA14" s="32">
        <f>ผู้ปกครอง!AS11</f>
        <v>5</v>
      </c>
      <c r="AB14" s="32">
        <f>IF(ISBLANK(ข้อมูลนักเรียน!B14)," ",AVERAGE(Y14:AA14))</f>
        <v>6.333333333333333</v>
      </c>
      <c r="AC14" s="32" t="str">
        <f>IF(ISBLANK(ข้อมูลนักเรียน!B14)," ",IF(AB14&gt;3,"มีจุดแข็ง","ไม่มีจุดแข็ง"))</f>
        <v>มีจุดแข็ง</v>
      </c>
      <c r="AD14" s="32">
        <f>นักเรียนประเมิน!BT11</f>
        <v>0</v>
      </c>
      <c r="AE14" s="32">
        <f>ครูประเมิน!BT11</f>
        <v>0</v>
      </c>
      <c r="AF14" s="32">
        <f>ผู้ปกครอง!BT11</f>
        <v>0</v>
      </c>
      <c r="AG14" s="32">
        <f>IF(ISBLANK(ข้อมูลนักเรียน!B14)," ",AVERAGE(AD14:AF14))</f>
        <v>0</v>
      </c>
      <c r="AH14" s="32" t="str">
        <f>IF(ISBLANK(ข้อมูลนักเรียน!B14)," ",IF(AG14&gt;0,"ส","ป"))</f>
        <v>ป</v>
      </c>
    </row>
    <row r="15" spans="1:34" ht="16.5" customHeight="1">
      <c r="A15" s="32">
        <v>10</v>
      </c>
      <c r="B15" s="38" t="str">
        <f>IF(ISBLANK(ข้อมูลนักเรียน!B15)," ",ข้อมูลนักเรียน!B15)</f>
        <v>เด็กชายวรโชติ  รุ่งรัตน์</v>
      </c>
      <c r="C15" s="32">
        <f>นักเรียนประเมิน!AK12</f>
        <v>1</v>
      </c>
      <c r="D15" s="32">
        <f>ครูประเมิน!AK12</f>
        <v>3</v>
      </c>
      <c r="E15" s="32">
        <f>ผู้ปกครอง!AK12</f>
        <v>2</v>
      </c>
      <c r="F15" s="32">
        <f>IF(ISBLANK(ข้อมูลนักเรียน!B15)," ",AVERAGE(C15:E15))</f>
        <v>2</v>
      </c>
      <c r="G15" s="32" t="str">
        <f>IF(ISBLANK(ข้อมูลนักเรียน!B15)," ",IF(F15&gt;5,"ส","ป"))</f>
        <v>ป</v>
      </c>
      <c r="H15" s="32">
        <f>นักเรียนประเมิน!AM12</f>
        <v>3</v>
      </c>
      <c r="I15" s="32">
        <f>ครูประเมิน!AM12</f>
        <v>2</v>
      </c>
      <c r="J15" s="32">
        <f>ผู้ปกครอง!AM12</f>
        <v>1</v>
      </c>
      <c r="K15" s="32">
        <f>IF(ISBLANK(ข้อมูลนักเรียน!B15)," ",AVERAGE(H15:J15))</f>
        <v>2</v>
      </c>
      <c r="L15" s="32" t="str">
        <f>IF(ISBLANK(ข้อมูลนักเรียน!B15)," ",IF(K15&gt;4,"ส","ป"))</f>
        <v>ป</v>
      </c>
      <c r="M15" s="32">
        <f>นักเรียนประเมิน!AO12</f>
        <v>0</v>
      </c>
      <c r="N15" s="32">
        <f>ครูประเมิน!AO12</f>
        <v>18</v>
      </c>
      <c r="O15" s="32">
        <f>ผู้ปกครอง!AO12</f>
        <v>5</v>
      </c>
      <c r="P15" s="32">
        <f>IF(ISBLANK(ข้อมูลนักเรียน!B15)," ",AVERAGE(M15:O15))</f>
        <v>7.666666666666667</v>
      </c>
      <c r="Q15" s="32" t="str">
        <f>IF(ISBLANK(ข้อมูลนักเรียน!B15)," ",IF(P15&gt;5,"ส","ป"))</f>
        <v>ส</v>
      </c>
      <c r="R15" s="32">
        <f>นักเรียนประเมิน!AQ12</f>
        <v>1</v>
      </c>
      <c r="S15" s="32">
        <f>ครูประเมิน!AQ12</f>
        <v>1</v>
      </c>
      <c r="T15" s="32">
        <f>ผู้ปกครอง!AQ12</f>
        <v>2</v>
      </c>
      <c r="U15" s="32">
        <f>IF(ISBLANK(ข้อมูลนักเรียน!B15)," ",AVERAGE(R15:T15))</f>
        <v>1.3333333333333333</v>
      </c>
      <c r="V15" s="32" t="str">
        <f>IF(ISBLANK(ข้อมูลนักเรียน!B15)," ",IF(U15&gt;3,"ส","ป"))</f>
        <v>ป</v>
      </c>
      <c r="W15" s="32">
        <f t="shared" si="0"/>
        <v>13.000000000000002</v>
      </c>
      <c r="X15" s="32" t="str">
        <f t="shared" si="1"/>
        <v>ป</v>
      </c>
      <c r="Y15" s="32">
        <f>นักเรียนประเมิน!AS12</f>
        <v>8</v>
      </c>
      <c r="Z15" s="32">
        <f>ครูประเมิน!AS12</f>
        <v>6</v>
      </c>
      <c r="AA15" s="32">
        <f>ผู้ปกครอง!AS12</f>
        <v>6</v>
      </c>
      <c r="AB15" s="32">
        <f>IF(ISBLANK(ข้อมูลนักเรียน!B15)," ",AVERAGE(Y15:AA15))</f>
        <v>6.666666666666667</v>
      </c>
      <c r="AC15" s="32" t="str">
        <f>IF(ISBLANK(ข้อมูลนักเรียน!B15)," ",IF(AB15&gt;3,"มีจุดแข็ง","ไม่มีจุดแข็ง"))</f>
        <v>มีจุดแข็ง</v>
      </c>
      <c r="AD15" s="32">
        <f>นักเรียนประเมิน!BT12</f>
        <v>0</v>
      </c>
      <c r="AE15" s="32">
        <f>ครูประเมิน!BT12</f>
        <v>0</v>
      </c>
      <c r="AF15" s="32">
        <f>ผู้ปกครอง!BT12</f>
        <v>0</v>
      </c>
      <c r="AG15" s="32">
        <f>IF(ISBLANK(ข้อมูลนักเรียน!B15)," ",AVERAGE(AD15:AF15))</f>
        <v>0</v>
      </c>
      <c r="AH15" s="32" t="str">
        <f>IF(ISBLANK(ข้อมูลนักเรียน!B15)," ",IF(AG15&gt;0,"ส","ป"))</f>
        <v>ป</v>
      </c>
    </row>
    <row r="16" spans="1:34" ht="16.5" customHeight="1">
      <c r="A16" s="32">
        <v>11</v>
      </c>
      <c r="B16" s="38" t="str">
        <f>IF(ISBLANK(ข้อมูลนักเรียน!B16)," ",ข้อมูลนักเรียน!B16)</f>
        <v>เด็กชายศิวดล  ใจป้อม</v>
      </c>
      <c r="C16" s="32">
        <f>นักเรียนประเมิน!AK13</f>
        <v>1</v>
      </c>
      <c r="D16" s="32">
        <f>ครูประเมิน!AK13</f>
        <v>2</v>
      </c>
      <c r="E16" s="32">
        <f>ผู้ปกครอง!AK13</f>
        <v>2</v>
      </c>
      <c r="F16" s="32">
        <f>IF(ISBLANK(ข้อมูลนักเรียน!B16)," ",AVERAGE(C16:E16))</f>
        <v>1.6666666666666667</v>
      </c>
      <c r="G16" s="32" t="str">
        <f>IF(ISBLANK(ข้อมูลนักเรียน!B16)," ",IF(F16&gt;5,"ส","ป"))</f>
        <v>ป</v>
      </c>
      <c r="H16" s="32">
        <f>นักเรียนประเมิน!AM13</f>
        <v>3</v>
      </c>
      <c r="I16" s="32">
        <f>ครูประเมิน!AM13</f>
        <v>2</v>
      </c>
      <c r="J16" s="32">
        <f>ผู้ปกครอง!AM13</f>
        <v>2</v>
      </c>
      <c r="K16" s="32">
        <f>IF(ISBLANK(ข้อมูลนักเรียน!B16)," ",AVERAGE(H16:J16))</f>
        <v>2.3333333333333335</v>
      </c>
      <c r="L16" s="32" t="str">
        <f>IF(ISBLANK(ข้อมูลนักเรียน!B16)," ",IF(K16&gt;4,"ส","ป"))</f>
        <v>ป</v>
      </c>
      <c r="M16" s="32">
        <f>นักเรียนประเมิน!AO13</f>
        <v>0</v>
      </c>
      <c r="N16" s="32">
        <f>ครูประเมิน!AO13</f>
        <v>2</v>
      </c>
      <c r="O16" s="32">
        <f>ผู้ปกครอง!AO13</f>
        <v>2</v>
      </c>
      <c r="P16" s="32">
        <f>IF(ISBLANK(ข้อมูลนักเรียน!B16)," ",AVERAGE(M16:O16))</f>
        <v>1.3333333333333333</v>
      </c>
      <c r="Q16" s="32" t="str">
        <f>IF(ISBLANK(ข้อมูลนักเรียน!B16)," ",IF(P16&gt;5,"ส","ป"))</f>
        <v>ป</v>
      </c>
      <c r="R16" s="32">
        <f>นักเรียนประเมิน!AQ13</f>
        <v>5</v>
      </c>
      <c r="S16" s="32">
        <f>ครูประเมิน!AQ13</f>
        <v>2</v>
      </c>
      <c r="T16" s="32">
        <f>ผู้ปกครอง!AQ13</f>
        <v>2</v>
      </c>
      <c r="U16" s="32">
        <f>IF(ISBLANK(ข้อมูลนักเรียน!B16)," ",AVERAGE(R16:T16))</f>
        <v>3</v>
      </c>
      <c r="V16" s="32" t="str">
        <f>IF(ISBLANK(ข้อมูลนักเรียน!B16)," ",IF(U16&gt;3,"ส","ป"))</f>
        <v>ป</v>
      </c>
      <c r="W16" s="32">
        <f t="shared" si="0"/>
        <v>8.333333333333332</v>
      </c>
      <c r="X16" s="32" t="str">
        <f t="shared" si="1"/>
        <v>ป</v>
      </c>
      <c r="Y16" s="32">
        <f>นักเรียนประเมิน!AS13</f>
        <v>9</v>
      </c>
      <c r="Z16" s="32">
        <f>ครูประเมิน!AS13</f>
        <v>10</v>
      </c>
      <c r="AA16" s="32">
        <f>ผู้ปกครอง!AS13</f>
        <v>10</v>
      </c>
      <c r="AB16" s="32">
        <f>IF(ISBLANK(ข้อมูลนักเรียน!B16)," ",AVERAGE(Y16:AA16))</f>
        <v>9.666666666666666</v>
      </c>
      <c r="AC16" s="32" t="str">
        <f>IF(ISBLANK(ข้อมูลนักเรียน!B16)," ",IF(AB16&gt;3,"มีจุดแข็ง","ไม่มีจุดแข็ง"))</f>
        <v>มีจุดแข็ง</v>
      </c>
      <c r="AD16" s="32">
        <f>นักเรียนประเมิน!BT13</f>
        <v>0</v>
      </c>
      <c r="AE16" s="32">
        <f>ครูประเมิน!BT13</f>
        <v>0</v>
      </c>
      <c r="AF16" s="32">
        <f>ผู้ปกครอง!BT13</f>
        <v>0</v>
      </c>
      <c r="AG16" s="32">
        <f>IF(ISBLANK(ข้อมูลนักเรียน!B16)," ",AVERAGE(AD16:AF16))</f>
        <v>0</v>
      </c>
      <c r="AH16" s="32" t="str">
        <f>IF(ISBLANK(ข้อมูลนักเรียน!B16)," ",IF(AG16&gt;0,"ส","ป"))</f>
        <v>ป</v>
      </c>
    </row>
    <row r="17" spans="1:34" ht="16.5" customHeight="1">
      <c r="A17" s="32">
        <v>12</v>
      </c>
      <c r="B17" s="38" t="str">
        <f>IF(ISBLANK(ข้อมูลนักเรียน!B17)," ",ข้อมูลนักเรียน!B17)</f>
        <v>เด็กชายวรพันธ์  ขัดทา</v>
      </c>
      <c r="C17" s="32">
        <f>นักเรียนประเมิน!AK14</f>
        <v>1</v>
      </c>
      <c r="D17" s="32">
        <f>ครูประเมิน!AK14</f>
        <v>1</v>
      </c>
      <c r="E17" s="32">
        <f>ผู้ปกครอง!AK14</f>
        <v>0</v>
      </c>
      <c r="F17" s="32">
        <f>IF(ISBLANK(ข้อมูลนักเรียน!B17)," ",AVERAGE(C17:E17))</f>
        <v>0.6666666666666666</v>
      </c>
      <c r="G17" s="32" t="str">
        <f>IF(ISBLANK(ข้อมูลนักเรียน!B17)," ",IF(F17&gt;5,"ส","ป"))</f>
        <v>ป</v>
      </c>
      <c r="H17" s="32">
        <f>นักเรียนประเมิน!AM14</f>
        <v>2</v>
      </c>
      <c r="I17" s="32">
        <f>ครูประเมิน!AM14</f>
        <v>0</v>
      </c>
      <c r="J17" s="32">
        <f>ผู้ปกครอง!AM14</f>
        <v>0</v>
      </c>
      <c r="K17" s="32">
        <f>IF(ISBLANK(ข้อมูลนักเรียน!B17)," ",AVERAGE(H17:J17))</f>
        <v>0.6666666666666666</v>
      </c>
      <c r="L17" s="32" t="str">
        <f>IF(ISBLANK(ข้อมูลนักเรียน!B17)," ",IF(K17&gt;4,"ส","ป"))</f>
        <v>ป</v>
      </c>
      <c r="M17" s="32">
        <f>นักเรียนประเมิน!AO14</f>
        <v>0</v>
      </c>
      <c r="N17" s="32">
        <f>ครูประเมิน!AO14</f>
        <v>3</v>
      </c>
      <c r="O17" s="32">
        <f>ผู้ปกครอง!AO14</f>
        <v>2</v>
      </c>
      <c r="P17" s="32">
        <f>IF(ISBLANK(ข้อมูลนักเรียน!B17)," ",AVERAGE(M17:O17))</f>
        <v>1.6666666666666667</v>
      </c>
      <c r="Q17" s="32" t="str">
        <f>IF(ISBLANK(ข้อมูลนักเรียน!B17)," ",IF(P17&gt;5,"ส","ป"))</f>
        <v>ป</v>
      </c>
      <c r="R17" s="32">
        <f>นักเรียนประเมิน!AQ14</f>
        <v>4</v>
      </c>
      <c r="S17" s="32">
        <f>ครูประเมิน!AQ14</f>
        <v>7</v>
      </c>
      <c r="T17" s="32">
        <f>ผู้ปกครอง!AQ14</f>
        <v>6</v>
      </c>
      <c r="U17" s="32">
        <f>IF(ISBLANK(ข้อมูลนักเรียน!B17)," ",AVERAGE(R17:T17))</f>
        <v>5.666666666666667</v>
      </c>
      <c r="V17" s="32" t="str">
        <f>IF(ISBLANK(ข้อมูลนักเรียน!B17)," ",IF(U17&gt;3,"ส","ป"))</f>
        <v>ส</v>
      </c>
      <c r="W17" s="32">
        <f t="shared" si="0"/>
        <v>8.666666666666668</v>
      </c>
      <c r="X17" s="32" t="str">
        <f t="shared" si="1"/>
        <v>ป</v>
      </c>
      <c r="Y17" s="32">
        <f>นักเรียนประเมิน!AS14</f>
        <v>8</v>
      </c>
      <c r="Z17" s="32">
        <f>ครูประเมิน!AS14</f>
        <v>9</v>
      </c>
      <c r="AA17" s="32">
        <f>ผู้ปกครอง!AS14</f>
        <v>9</v>
      </c>
      <c r="AB17" s="32">
        <f>IF(ISBLANK(ข้อมูลนักเรียน!B17)," ",AVERAGE(Y17:AA17))</f>
        <v>8.666666666666666</v>
      </c>
      <c r="AC17" s="32" t="str">
        <f>IF(ISBLANK(ข้อมูลนักเรียน!B17)," ",IF(AB17&gt;3,"มีจุดแข็ง","ไม่มีจุดแข็ง"))</f>
        <v>มีจุดแข็ง</v>
      </c>
      <c r="AD17" s="32">
        <f>นักเรียนประเมิน!BT14</f>
        <v>0</v>
      </c>
      <c r="AE17" s="32">
        <f>ครูประเมิน!BT14</f>
        <v>0</v>
      </c>
      <c r="AF17" s="32">
        <f>ผู้ปกครอง!BT14</f>
        <v>0</v>
      </c>
      <c r="AG17" s="32">
        <f>IF(ISBLANK(ข้อมูลนักเรียน!B17)," ",AVERAGE(AD17:AF17))</f>
        <v>0</v>
      </c>
      <c r="AH17" s="32" t="str">
        <f>IF(ISBLANK(ข้อมูลนักเรียน!B17)," ",IF(AG17&gt;0,"ส","ป"))</f>
        <v>ป</v>
      </c>
    </row>
    <row r="18" spans="1:34" ht="16.5" customHeight="1">
      <c r="A18" s="32">
        <v>13</v>
      </c>
      <c r="B18" s="38" t="str">
        <f>IF(ISBLANK(ข้อมูลนักเรียน!B18)," ",ข้อมูลนักเรียน!B18)</f>
        <v>เด็กชายพงศ์พิสุทธิ์  ญาณะพันธุ์</v>
      </c>
      <c r="C18" s="32">
        <f>นักเรียนประเมิน!AK15</f>
        <v>1</v>
      </c>
      <c r="D18" s="32">
        <f>ครูประเมิน!AK15</f>
        <v>1</v>
      </c>
      <c r="E18" s="32">
        <f>ผู้ปกครอง!AK15</f>
        <v>1</v>
      </c>
      <c r="F18" s="32">
        <f>IF(ISBLANK(ข้อมูลนักเรียน!B18)," ",AVERAGE(C18:E18))</f>
        <v>1</v>
      </c>
      <c r="G18" s="32" t="str">
        <f>IF(ISBLANK(ข้อมูลนักเรียน!B18)," ",IF(F18&gt;5,"ส","ป"))</f>
        <v>ป</v>
      </c>
      <c r="H18" s="32">
        <f>นักเรียนประเมิน!AM15</f>
        <v>2</v>
      </c>
      <c r="I18" s="32">
        <f>ครูประเมิน!AM15</f>
        <v>2</v>
      </c>
      <c r="J18" s="32">
        <f>ผู้ปกครอง!AM15</f>
        <v>2</v>
      </c>
      <c r="K18" s="32">
        <f>IF(ISBLANK(ข้อมูลนักเรียน!B18)," ",AVERAGE(H18:J18))</f>
        <v>2</v>
      </c>
      <c r="L18" s="32" t="str">
        <f>IF(ISBLANK(ข้อมูลนักเรียน!B18)," ",IF(K18&gt;4,"ส","ป"))</f>
        <v>ป</v>
      </c>
      <c r="M18" s="32">
        <f>นักเรียนประเมิน!AO15</f>
        <v>0</v>
      </c>
      <c r="N18" s="32">
        <f>ครูประเมิน!AO15</f>
        <v>0</v>
      </c>
      <c r="O18" s="32">
        <f>ผู้ปกครอง!AO15</f>
        <v>0</v>
      </c>
      <c r="P18" s="32">
        <f>IF(ISBLANK(ข้อมูลนักเรียน!B18)," ",AVERAGE(M18:O18))</f>
        <v>0</v>
      </c>
      <c r="Q18" s="32" t="str">
        <f>IF(ISBLANK(ข้อมูลนักเรียน!B18)," ",IF(P18&gt;5,"ส","ป"))</f>
        <v>ป</v>
      </c>
      <c r="R18" s="32">
        <f>นักเรียนประเมิน!AQ15</f>
        <v>3</v>
      </c>
      <c r="S18" s="32">
        <f>ครูประเมิน!AQ15</f>
        <v>3</v>
      </c>
      <c r="T18" s="32">
        <f>ผู้ปกครอง!AQ15</f>
        <v>3</v>
      </c>
      <c r="U18" s="32">
        <f>IF(ISBLANK(ข้อมูลนักเรียน!B18)," ",AVERAGE(R18:T18))</f>
        <v>3</v>
      </c>
      <c r="V18" s="32" t="str">
        <f>IF(ISBLANK(ข้อมูลนักเรียน!B18)," ",IF(U18&gt;3,"ส","ป"))</f>
        <v>ป</v>
      </c>
      <c r="W18" s="32">
        <f t="shared" si="0"/>
        <v>6</v>
      </c>
      <c r="X18" s="32" t="str">
        <f t="shared" si="1"/>
        <v>ป</v>
      </c>
      <c r="Y18" s="32">
        <f>นักเรียนประเมิน!AS15</f>
        <v>5</v>
      </c>
      <c r="Z18" s="32">
        <f>ครูประเมิน!AS15</f>
        <v>5</v>
      </c>
      <c r="AA18" s="32">
        <f>ผู้ปกครอง!AS15</f>
        <v>5</v>
      </c>
      <c r="AB18" s="32">
        <f>IF(ISBLANK(ข้อมูลนักเรียน!B18)," ",AVERAGE(Y18:AA18))</f>
        <v>5</v>
      </c>
      <c r="AC18" s="32" t="str">
        <f>IF(ISBLANK(ข้อมูลนักเรียน!B18)," ",IF(AB18&gt;3,"มีจุดแข็ง","ไม่มีจุดแข็ง"))</f>
        <v>มีจุดแข็ง</v>
      </c>
      <c r="AD18" s="32">
        <f>นักเรียนประเมิน!BT15</f>
        <v>0</v>
      </c>
      <c r="AE18" s="32">
        <f>ครูประเมิน!BT15</f>
        <v>0</v>
      </c>
      <c r="AF18" s="32">
        <f>ผู้ปกครอง!BT15</f>
        <v>0</v>
      </c>
      <c r="AG18" s="32">
        <f>IF(ISBLANK(ข้อมูลนักเรียน!B18)," ",AVERAGE(AD18:AF18))</f>
        <v>0</v>
      </c>
      <c r="AH18" s="32" t="str">
        <f>IF(ISBLANK(ข้อมูลนักเรียน!B18)," ",IF(AG18&gt;0,"ส","ป"))</f>
        <v>ป</v>
      </c>
    </row>
    <row r="19" spans="1:34" ht="16.5" customHeight="1">
      <c r="A19" s="32">
        <v>14</v>
      </c>
      <c r="B19" s="38" t="str">
        <f>IF(ISBLANK(ข้อมูลนักเรียน!B19)," ",ข้อมูลนักเรียน!B19)</f>
        <v>เด็กชายศิริกร  เรืองทอง</v>
      </c>
      <c r="C19" s="32">
        <f>นักเรียนประเมิน!AK16</f>
        <v>3</v>
      </c>
      <c r="D19" s="32">
        <f>ครูประเมิน!AK16</f>
        <v>4</v>
      </c>
      <c r="E19" s="32">
        <f>ผู้ปกครอง!AK16</f>
        <v>4</v>
      </c>
      <c r="F19" s="32">
        <f>IF(ISBLANK(ข้อมูลนักเรียน!B19)," ",AVERAGE(C19:E19))</f>
        <v>3.6666666666666665</v>
      </c>
      <c r="G19" s="32" t="str">
        <f>IF(ISBLANK(ข้อมูลนักเรียน!B19)," ",IF(F19&gt;5,"ส","ป"))</f>
        <v>ป</v>
      </c>
      <c r="H19" s="32">
        <f>นักเรียนประเมิน!AM16</f>
        <v>5</v>
      </c>
      <c r="I19" s="32">
        <f>ครูประเมิน!AM16</f>
        <v>4</v>
      </c>
      <c r="J19" s="32">
        <f>ผู้ปกครอง!AM16</f>
        <v>4</v>
      </c>
      <c r="K19" s="32">
        <f>IF(ISBLANK(ข้อมูลนักเรียน!B19)," ",AVERAGE(H19:J19))</f>
        <v>4.333333333333333</v>
      </c>
      <c r="L19" s="32" t="str">
        <f>IF(ISBLANK(ข้อมูลนักเรียน!B19)," ",IF(K19&gt;4,"ส","ป"))</f>
        <v>ส</v>
      </c>
      <c r="M19" s="32">
        <f>นักเรียนประเมิน!AO16</f>
        <v>5</v>
      </c>
      <c r="N19" s="32">
        <f>ครูประเมิน!AO16</f>
        <v>5</v>
      </c>
      <c r="O19" s="32">
        <f>ผู้ปกครอง!AO16</f>
        <v>5</v>
      </c>
      <c r="P19" s="32">
        <f>IF(ISBLANK(ข้อมูลนักเรียน!B19)," ",AVERAGE(M19:O19))</f>
        <v>5</v>
      </c>
      <c r="Q19" s="32" t="str">
        <f>IF(ISBLANK(ข้อมูลนักเรียน!B19)," ",IF(P19&gt;5,"ส","ป"))</f>
        <v>ป</v>
      </c>
      <c r="R19" s="32">
        <f>นักเรียนประเมิน!AQ16</f>
        <v>5</v>
      </c>
      <c r="S19" s="32">
        <f>ครูประเมิน!AQ16</f>
        <v>3</v>
      </c>
      <c r="T19" s="32">
        <f>ผู้ปกครอง!AQ16</f>
        <v>3</v>
      </c>
      <c r="U19" s="32">
        <f>IF(ISBLANK(ข้อมูลนักเรียน!B19)," ",AVERAGE(R19:T19))</f>
        <v>3.6666666666666665</v>
      </c>
      <c r="V19" s="32" t="str">
        <f>IF(ISBLANK(ข้อมูลนักเรียน!B19)," ",IF(U19&gt;3,"ส","ป"))</f>
        <v>ส</v>
      </c>
      <c r="W19" s="32">
        <f t="shared" si="0"/>
        <v>16.666666666666668</v>
      </c>
      <c r="X19" s="32" t="str">
        <f t="shared" si="1"/>
        <v>ส</v>
      </c>
      <c r="Y19" s="32">
        <f>นักเรียนประเมิน!AS16</f>
        <v>3</v>
      </c>
      <c r="Z19" s="32">
        <f>ครูประเมิน!AS16</f>
        <v>3</v>
      </c>
      <c r="AA19" s="32">
        <f>ผู้ปกครอง!AS16</f>
        <v>3</v>
      </c>
      <c r="AB19" s="32">
        <f>IF(ISBLANK(ข้อมูลนักเรียน!B19)," ",AVERAGE(Y19:AA19))</f>
        <v>3</v>
      </c>
      <c r="AC19" s="32" t="str">
        <f>IF(ISBLANK(ข้อมูลนักเรียน!B19)," ",IF(AB19&gt;3,"มีจุดแข็ง","ไม่มีจุดแข็ง"))</f>
        <v>ไม่มีจุดแข็ง</v>
      </c>
      <c r="AD19" s="32">
        <f>นักเรียนประเมิน!BT16</f>
        <v>0</v>
      </c>
      <c r="AE19" s="32">
        <f>ครูประเมิน!BT16</f>
        <v>0</v>
      </c>
      <c r="AF19" s="32">
        <f>ผู้ปกครอง!BT16</f>
        <v>0</v>
      </c>
      <c r="AG19" s="32">
        <f>IF(ISBLANK(ข้อมูลนักเรียน!B19)," ",AVERAGE(AD19:AF19))</f>
        <v>0</v>
      </c>
      <c r="AH19" s="32" t="str">
        <f>IF(ISBLANK(ข้อมูลนักเรียน!B19)," ",IF(AG19&gt;0,"ส","ป"))</f>
        <v>ป</v>
      </c>
    </row>
    <row r="20" spans="1:34" ht="16.5" customHeight="1">
      <c r="A20" s="32">
        <v>15</v>
      </c>
      <c r="B20" s="38" t="str">
        <f>IF(ISBLANK(ข้อมูลนักเรียน!B20)," ",ข้อมูลนักเรียน!B20)</f>
        <v>เด็กชายดนัยพล  ใจพูล</v>
      </c>
      <c r="C20" s="32">
        <f>นักเรียนประเมิน!AK17</f>
        <v>5</v>
      </c>
      <c r="D20" s="32">
        <f>ครูประเมิน!AK17</f>
        <v>2</v>
      </c>
      <c r="E20" s="32">
        <f>ผู้ปกครอง!AK17</f>
        <v>2</v>
      </c>
      <c r="F20" s="32">
        <f>IF(ISBLANK(ข้อมูลนักเรียน!B20)," ",AVERAGE(C20:E20))</f>
        <v>3</v>
      </c>
      <c r="G20" s="32" t="str">
        <f>IF(ISBLANK(ข้อมูลนักเรียน!B20)," ",IF(F20&gt;5,"ส","ป"))</f>
        <v>ป</v>
      </c>
      <c r="H20" s="32">
        <f>นักเรียนประเมิน!AM17</f>
        <v>4</v>
      </c>
      <c r="I20" s="32">
        <f>ครูประเมิน!AM17</f>
        <v>4</v>
      </c>
      <c r="J20" s="32">
        <f>ผู้ปกครอง!AM17</f>
        <v>4</v>
      </c>
      <c r="K20" s="32">
        <f>IF(ISBLANK(ข้อมูลนักเรียน!B20)," ",AVERAGE(H20:J20))</f>
        <v>4</v>
      </c>
      <c r="L20" s="32" t="str">
        <f>IF(ISBLANK(ข้อมูลนักเรียน!B20)," ",IF(K20&gt;4,"ส","ป"))</f>
        <v>ป</v>
      </c>
      <c r="M20" s="32">
        <f>นักเรียนประเมิน!AO17</f>
        <v>5</v>
      </c>
      <c r="N20" s="32">
        <f>ครูประเมิน!AO17</f>
        <v>4</v>
      </c>
      <c r="O20" s="32">
        <f>ผู้ปกครอง!AO17</f>
        <v>4</v>
      </c>
      <c r="P20" s="32">
        <f>IF(ISBLANK(ข้อมูลนักเรียน!B20)," ",AVERAGE(M20:O20))</f>
        <v>4.333333333333333</v>
      </c>
      <c r="Q20" s="32" t="str">
        <f>IF(ISBLANK(ข้อมูลนักเรียน!B20)," ",IF(P20&gt;5,"ส","ป"))</f>
        <v>ป</v>
      </c>
      <c r="R20" s="32">
        <f>นักเรียนประเมิน!AQ17</f>
        <v>7</v>
      </c>
      <c r="S20" s="32">
        <f>ครูประเมิน!AQ17</f>
        <v>4</v>
      </c>
      <c r="T20" s="32">
        <f>ผู้ปกครอง!AQ17</f>
        <v>4</v>
      </c>
      <c r="U20" s="32">
        <f>IF(ISBLANK(ข้อมูลนักเรียน!B20)," ",AVERAGE(R20:T20))</f>
        <v>5</v>
      </c>
      <c r="V20" s="32" t="str">
        <f>IF(ISBLANK(ข้อมูลนักเรียน!B20)," ",IF(U20&gt;3,"ส","ป"))</f>
        <v>ส</v>
      </c>
      <c r="W20" s="32">
        <f t="shared" si="0"/>
        <v>16.333333333333332</v>
      </c>
      <c r="X20" s="32" t="str">
        <f t="shared" si="1"/>
        <v>ส</v>
      </c>
      <c r="Y20" s="32">
        <f>นักเรียนประเมิน!AS17</f>
        <v>4</v>
      </c>
      <c r="Z20" s="32">
        <f>ครูประเมิน!AS17</f>
        <v>2</v>
      </c>
      <c r="AA20" s="32">
        <f>ผู้ปกครอง!AS17</f>
        <v>2</v>
      </c>
      <c r="AB20" s="32">
        <f>IF(ISBLANK(ข้อมูลนักเรียน!B20)," ",AVERAGE(Y20:AA20))</f>
        <v>2.6666666666666665</v>
      </c>
      <c r="AC20" s="32" t="str">
        <f>IF(ISBLANK(ข้อมูลนักเรียน!B20)," ",IF(AB20&gt;3,"มีจุดแข็ง","ไม่มีจุดแข็ง"))</f>
        <v>ไม่มีจุดแข็ง</v>
      </c>
      <c r="AD20" s="32">
        <f>นักเรียนประเมิน!BT17</f>
        <v>0</v>
      </c>
      <c r="AE20" s="32">
        <f>ครูประเมิน!BT17</f>
        <v>0</v>
      </c>
      <c r="AF20" s="32">
        <f>ผู้ปกครอง!BT17</f>
        <v>0</v>
      </c>
      <c r="AG20" s="32">
        <f>IF(ISBLANK(ข้อมูลนักเรียน!B20)," ",AVERAGE(AD20:AF20))</f>
        <v>0</v>
      </c>
      <c r="AH20" s="32" t="str">
        <f>IF(ISBLANK(ข้อมูลนักเรียน!B20)," ",IF(AG20&gt;0,"ส","ป"))</f>
        <v>ป</v>
      </c>
    </row>
    <row r="21" spans="1:34" ht="16.5" customHeight="1">
      <c r="A21" s="32">
        <v>16</v>
      </c>
      <c r="B21" s="38" t="str">
        <f>IF(ISBLANK(ข้อมูลนักเรียน!B21)," ",ข้อมูลนักเรียน!B21)</f>
        <v>เด็กหญิงกานต์ธิดา  ศรีวิชัย</v>
      </c>
      <c r="C21" s="32">
        <f>นักเรียนประเมิน!AK18</f>
        <v>2</v>
      </c>
      <c r="D21" s="32">
        <f>ครูประเมิน!AK18</f>
        <v>3</v>
      </c>
      <c r="E21" s="32">
        <f>ผู้ปกครอง!AK18</f>
        <v>3</v>
      </c>
      <c r="F21" s="32">
        <f>IF(ISBLANK(ข้อมูลนักเรียน!B21)," ",AVERAGE(C21:E21))</f>
        <v>2.6666666666666665</v>
      </c>
      <c r="G21" s="32" t="str">
        <f>IF(ISBLANK(ข้อมูลนักเรียน!B21)," ",IF(F21&gt;5,"ส","ป"))</f>
        <v>ป</v>
      </c>
      <c r="H21" s="32">
        <f>นักเรียนประเมิน!AM18</f>
        <v>3</v>
      </c>
      <c r="I21" s="32">
        <f>ครูประเมิน!AM18</f>
        <v>4</v>
      </c>
      <c r="J21" s="32">
        <f>ผู้ปกครอง!AM18</f>
        <v>4</v>
      </c>
      <c r="K21" s="32">
        <f>IF(ISBLANK(ข้อมูลนักเรียน!B21)," ",AVERAGE(H21:J21))</f>
        <v>3.6666666666666665</v>
      </c>
      <c r="L21" s="32" t="str">
        <f>IF(ISBLANK(ข้อมูลนักเรียน!B21)," ",IF(K21&gt;4,"ส","ป"))</f>
        <v>ป</v>
      </c>
      <c r="M21" s="32">
        <f>นักเรียนประเมิน!AO18</f>
        <v>5</v>
      </c>
      <c r="N21" s="32">
        <f>ครูประเมิน!AO18</f>
        <v>3</v>
      </c>
      <c r="O21" s="32">
        <f>ผู้ปกครอง!AO18</f>
        <v>3</v>
      </c>
      <c r="P21" s="32">
        <f>IF(ISBLANK(ข้อมูลนักเรียน!B21)," ",AVERAGE(M21:O21))</f>
        <v>3.6666666666666665</v>
      </c>
      <c r="Q21" s="32" t="str">
        <f>IF(ISBLANK(ข้อมูลนักเรียน!B21)," ",IF(P21&gt;5,"ส","ป"))</f>
        <v>ป</v>
      </c>
      <c r="R21" s="32">
        <f>นักเรียนประเมิน!AQ18</f>
        <v>5</v>
      </c>
      <c r="S21" s="32">
        <f>ครูประเมิน!AQ18</f>
        <v>4</v>
      </c>
      <c r="T21" s="32">
        <f>ผู้ปกครอง!AQ18</f>
        <v>4</v>
      </c>
      <c r="U21" s="32">
        <f>IF(ISBLANK(ข้อมูลนักเรียน!B21)," ",AVERAGE(R21:T21))</f>
        <v>4.333333333333333</v>
      </c>
      <c r="V21" s="32" t="str">
        <f>IF(ISBLANK(ข้อมูลนักเรียน!B21)," ",IF(U21&gt;3,"ส","ป"))</f>
        <v>ส</v>
      </c>
      <c r="W21" s="32">
        <f t="shared" si="0"/>
        <v>14.333333333333332</v>
      </c>
      <c r="X21" s="32" t="str">
        <f t="shared" si="1"/>
        <v>ป</v>
      </c>
      <c r="Y21" s="32">
        <f>นักเรียนประเมิน!AS18</f>
        <v>5</v>
      </c>
      <c r="Z21" s="32">
        <f>ครูประเมิน!AS18</f>
        <v>6</v>
      </c>
      <c r="AA21" s="32">
        <f>ผู้ปกครอง!AS18</f>
        <v>6</v>
      </c>
      <c r="AB21" s="32">
        <f>IF(ISBLANK(ข้อมูลนักเรียน!B21)," ",AVERAGE(Y21:AA21))</f>
        <v>5.666666666666667</v>
      </c>
      <c r="AC21" s="32" t="str">
        <f>IF(ISBLANK(ข้อมูลนักเรียน!B21)," ",IF(AB21&gt;3,"มีจุดแข็ง","ไม่มีจุดแข็ง"))</f>
        <v>มีจุดแข็ง</v>
      </c>
      <c r="AD21" s="32">
        <f>นักเรียนประเมิน!BT18</f>
        <v>0</v>
      </c>
      <c r="AE21" s="32">
        <f>ครูประเมิน!BT18</f>
        <v>0</v>
      </c>
      <c r="AF21" s="32">
        <f>ผู้ปกครอง!BT18</f>
        <v>0</v>
      </c>
      <c r="AG21" s="32">
        <f>IF(ISBLANK(ข้อมูลนักเรียน!B21)," ",AVERAGE(AD21:AF21))</f>
        <v>0</v>
      </c>
      <c r="AH21" s="32" t="str">
        <f>IF(ISBLANK(ข้อมูลนักเรียน!B21)," ",IF(AG21&gt;0,"ส","ป"))</f>
        <v>ป</v>
      </c>
    </row>
    <row r="22" spans="1:34" ht="16.5" customHeight="1">
      <c r="A22" s="32">
        <v>17</v>
      </c>
      <c r="B22" s="38" t="str">
        <f>IF(ISBLANK(ข้อมูลนักเรียน!B22)," ",ข้อมูลนักเรียน!B22)</f>
        <v>เด็กหญิงคุนธสินี  ขุมเงิน</v>
      </c>
      <c r="C22" s="32">
        <f>นักเรียนประเมิน!AK19</f>
        <v>0</v>
      </c>
      <c r="D22" s="32">
        <f>ครูประเมิน!AK19</f>
        <v>3</v>
      </c>
      <c r="E22" s="32">
        <f>ผู้ปกครอง!AK19</f>
        <v>3</v>
      </c>
      <c r="F22" s="32">
        <f>IF(ISBLANK(ข้อมูลนักเรียน!B22)," ",AVERAGE(C22:E22))</f>
        <v>2</v>
      </c>
      <c r="G22" s="32" t="str">
        <f>IF(ISBLANK(ข้อมูลนักเรียน!B22)," ",IF(F22&gt;5,"ส","ป"))</f>
        <v>ป</v>
      </c>
      <c r="H22" s="32">
        <f>นักเรียนประเมิน!AM19</f>
        <v>1</v>
      </c>
      <c r="I22" s="32">
        <f>ครูประเมิน!AM19</f>
        <v>1</v>
      </c>
      <c r="J22" s="32">
        <f>ผู้ปกครอง!AM19</f>
        <v>1</v>
      </c>
      <c r="K22" s="32">
        <f>IF(ISBLANK(ข้อมูลนักเรียน!B22)," ",AVERAGE(H22:J22))</f>
        <v>1</v>
      </c>
      <c r="L22" s="32" t="str">
        <f>IF(ISBLANK(ข้อมูลนักเรียน!B22)," ",IF(K22&gt;4,"ส","ป"))</f>
        <v>ป</v>
      </c>
      <c r="M22" s="32">
        <f>นักเรียนประเมิน!AO19</f>
        <v>1</v>
      </c>
      <c r="N22" s="32">
        <f>ครูประเมิน!AO19</f>
        <v>3</v>
      </c>
      <c r="O22" s="32">
        <f>ผู้ปกครอง!AO19</f>
        <v>3</v>
      </c>
      <c r="P22" s="32">
        <f>IF(ISBLANK(ข้อมูลนักเรียน!B22)," ",AVERAGE(M22:O22))</f>
        <v>2.3333333333333335</v>
      </c>
      <c r="Q22" s="32" t="str">
        <f>IF(ISBLANK(ข้อมูลนักเรียน!B22)," ",IF(P22&gt;5,"ส","ป"))</f>
        <v>ป</v>
      </c>
      <c r="R22" s="32">
        <f>นักเรียนประเมิน!AQ19</f>
        <v>3</v>
      </c>
      <c r="S22" s="32">
        <f>ครูประเมิน!AQ19</f>
        <v>4</v>
      </c>
      <c r="T22" s="32">
        <f>ผู้ปกครอง!AQ19</f>
        <v>4</v>
      </c>
      <c r="U22" s="32">
        <f>IF(ISBLANK(ข้อมูลนักเรียน!B22)," ",AVERAGE(R22:T22))</f>
        <v>3.6666666666666665</v>
      </c>
      <c r="V22" s="32" t="str">
        <f>IF(ISBLANK(ข้อมูลนักเรียน!B22)," ",IF(U22&gt;3,"ส","ป"))</f>
        <v>ส</v>
      </c>
      <c r="W22" s="32">
        <f t="shared" si="0"/>
        <v>9</v>
      </c>
      <c r="X22" s="32" t="str">
        <f t="shared" si="1"/>
        <v>ป</v>
      </c>
      <c r="Y22" s="32">
        <f>นักเรียนประเมิน!AS19</f>
        <v>10</v>
      </c>
      <c r="Z22" s="32">
        <f>ครูประเมิน!AS19</f>
        <v>8</v>
      </c>
      <c r="AA22" s="32">
        <f>ผู้ปกครอง!AS19</f>
        <v>8</v>
      </c>
      <c r="AB22" s="32">
        <f>IF(ISBLANK(ข้อมูลนักเรียน!B22)," ",AVERAGE(Y22:AA22))</f>
        <v>8.666666666666666</v>
      </c>
      <c r="AC22" s="32" t="str">
        <f>IF(ISBLANK(ข้อมูลนักเรียน!B22)," ",IF(AB22&gt;3,"มีจุดแข็ง","ไม่มีจุดแข็ง"))</f>
        <v>มีจุดแข็ง</v>
      </c>
      <c r="AD22" s="32">
        <f>นักเรียนประเมิน!BT19</f>
        <v>0</v>
      </c>
      <c r="AE22" s="32">
        <f>ครูประเมิน!BT19</f>
        <v>0</v>
      </c>
      <c r="AF22" s="32">
        <f>ผู้ปกครอง!BT19</f>
        <v>0</v>
      </c>
      <c r="AG22" s="32">
        <f>IF(ISBLANK(ข้อมูลนักเรียน!B22)," ",AVERAGE(AD22:AF22))</f>
        <v>0</v>
      </c>
      <c r="AH22" s="32" t="str">
        <f>IF(ISBLANK(ข้อมูลนักเรียน!B22)," ",IF(AG22&gt;0,"ส","ป"))</f>
        <v>ป</v>
      </c>
    </row>
    <row r="23" spans="1:34" ht="16.5" customHeight="1">
      <c r="A23" s="32">
        <v>18</v>
      </c>
      <c r="B23" s="38" t="str">
        <f>IF(ISBLANK(ข้อมูลนักเรียน!B23)," ",ข้อมูลนักเรียน!B23)</f>
        <v>เด็กหญิงจ๋ามเปา  ลุงยะ</v>
      </c>
      <c r="C23" s="32">
        <f>นักเรียนประเมิน!AK20</f>
        <v>1</v>
      </c>
      <c r="D23" s="32">
        <f>ครูประเมิน!AK20</f>
        <v>1</v>
      </c>
      <c r="E23" s="32">
        <f>ผู้ปกครอง!AK20</f>
        <v>1</v>
      </c>
      <c r="F23" s="32">
        <f>IF(ISBLANK(ข้อมูลนักเรียน!B23)," ",AVERAGE(C23:E23))</f>
        <v>1</v>
      </c>
      <c r="G23" s="32" t="str">
        <f>IF(ISBLANK(ข้อมูลนักเรียน!B23)," ",IF(F23&gt;5,"ส","ป"))</f>
        <v>ป</v>
      </c>
      <c r="H23" s="32">
        <f>นักเรียนประเมิน!AM20</f>
        <v>2</v>
      </c>
      <c r="I23" s="32">
        <f>ครูประเมิน!AM20</f>
        <v>1</v>
      </c>
      <c r="J23" s="32">
        <f>ผู้ปกครอง!AM20</f>
        <v>1</v>
      </c>
      <c r="K23" s="32">
        <f>IF(ISBLANK(ข้อมูลนักเรียน!B23)," ",AVERAGE(H23:J23))</f>
        <v>1.3333333333333333</v>
      </c>
      <c r="L23" s="32" t="str">
        <f>IF(ISBLANK(ข้อมูลนักเรียน!B23)," ",IF(K23&gt;4,"ส","ป"))</f>
        <v>ป</v>
      </c>
      <c r="M23" s="32">
        <f>นักเรียนประเมิน!AO20</f>
        <v>3</v>
      </c>
      <c r="N23" s="32">
        <f>ครูประเมิน!AO20</f>
        <v>2</v>
      </c>
      <c r="O23" s="32">
        <f>ผู้ปกครอง!AO20</f>
        <v>2</v>
      </c>
      <c r="P23" s="32">
        <f>IF(ISBLANK(ข้อมูลนักเรียน!B23)," ",AVERAGE(M23:O23))</f>
        <v>2.3333333333333335</v>
      </c>
      <c r="Q23" s="32" t="str">
        <f>IF(ISBLANK(ข้อมูลนักเรียน!B23)," ",IF(P23&gt;5,"ส","ป"))</f>
        <v>ป</v>
      </c>
      <c r="R23" s="32">
        <f>นักเรียนประเมิน!AQ20</f>
        <v>5</v>
      </c>
      <c r="S23" s="32">
        <f>ครูประเมิน!AQ20</f>
        <v>6</v>
      </c>
      <c r="T23" s="32">
        <f>ผู้ปกครอง!AQ20</f>
        <v>6</v>
      </c>
      <c r="U23" s="32">
        <f>IF(ISBLANK(ข้อมูลนักเรียน!B23)," ",AVERAGE(R23:T23))</f>
        <v>5.666666666666667</v>
      </c>
      <c r="V23" s="32" t="str">
        <f>IF(ISBLANK(ข้อมูลนักเรียน!B23)," ",IF(U23&gt;3,"ส","ป"))</f>
        <v>ส</v>
      </c>
      <c r="W23" s="32">
        <f t="shared" si="0"/>
        <v>10.333333333333332</v>
      </c>
      <c r="X23" s="32" t="str">
        <f t="shared" si="1"/>
        <v>ป</v>
      </c>
      <c r="Y23" s="32">
        <f>นักเรียนประเมิน!AS20</f>
        <v>7</v>
      </c>
      <c r="Z23" s="32">
        <f>ครูประเมิน!AS20</f>
        <v>5</v>
      </c>
      <c r="AA23" s="32">
        <f>ผู้ปกครอง!AS20</f>
        <v>5</v>
      </c>
      <c r="AB23" s="32">
        <f>IF(ISBLANK(ข้อมูลนักเรียน!B23)," ",AVERAGE(Y23:AA23))</f>
        <v>5.666666666666667</v>
      </c>
      <c r="AC23" s="32" t="str">
        <f>IF(ISBLANK(ข้อมูลนักเรียน!B23)," ",IF(AB23&gt;3,"มีจุดแข็ง","ไม่มีจุดแข็ง"))</f>
        <v>มีจุดแข็ง</v>
      </c>
      <c r="AD23" s="32">
        <f>นักเรียนประเมิน!BT20</f>
        <v>0</v>
      </c>
      <c r="AE23" s="32">
        <f>ครูประเมิน!BT20</f>
        <v>0</v>
      </c>
      <c r="AF23" s="32">
        <f>ผู้ปกครอง!BT20</f>
        <v>0</v>
      </c>
      <c r="AG23" s="32">
        <f>IF(ISBLANK(ข้อมูลนักเรียน!B23)," ",AVERAGE(AD23:AF23))</f>
        <v>0</v>
      </c>
      <c r="AH23" s="32" t="str">
        <f>IF(ISBLANK(ข้อมูลนักเรียน!B23)," ",IF(AG23&gt;0,"ส","ป"))</f>
        <v>ป</v>
      </c>
    </row>
    <row r="24" spans="1:34" ht="16.5" customHeight="1">
      <c r="A24" s="32">
        <v>19</v>
      </c>
      <c r="B24" s="38" t="str">
        <f>IF(ISBLANK(ข้อมูลนักเรียน!B24)," ",ข้อมูลนักเรียน!B24)</f>
        <v>เด็กหญิงชนัญธิดา  ใจสัตย์</v>
      </c>
      <c r="C24" s="32">
        <f>นักเรียนประเมิน!AK21</f>
        <v>0</v>
      </c>
      <c r="D24" s="32">
        <f>ครูประเมิน!AK21</f>
        <v>2</v>
      </c>
      <c r="E24" s="32">
        <f>ผู้ปกครอง!AK21</f>
        <v>2</v>
      </c>
      <c r="F24" s="32">
        <f>IF(ISBLANK(ข้อมูลนักเรียน!B24)," ",AVERAGE(C24:E24))</f>
        <v>1.3333333333333333</v>
      </c>
      <c r="G24" s="32" t="str">
        <f>IF(ISBLANK(ข้อมูลนักเรียน!B24)," ",IF(F24&gt;5,"ส","ป"))</f>
        <v>ป</v>
      </c>
      <c r="H24" s="32">
        <f>นักเรียนประเมิน!AM21</f>
        <v>3</v>
      </c>
      <c r="I24" s="32">
        <f>ครูประเมิน!AM21</f>
        <v>3</v>
      </c>
      <c r="J24" s="32">
        <f>ผู้ปกครอง!AM21</f>
        <v>3</v>
      </c>
      <c r="K24" s="32">
        <f>IF(ISBLANK(ข้อมูลนักเรียน!B24)," ",AVERAGE(H24:J24))</f>
        <v>3</v>
      </c>
      <c r="L24" s="32" t="str">
        <f>IF(ISBLANK(ข้อมูลนักเรียน!B24)," ",IF(K24&gt;4,"ส","ป"))</f>
        <v>ป</v>
      </c>
      <c r="M24" s="32">
        <f>นักเรียนประเมิน!AO21</f>
        <v>0</v>
      </c>
      <c r="N24" s="32">
        <f>ครูประเมิน!AO21</f>
        <v>2</v>
      </c>
      <c r="O24" s="32">
        <f>ผู้ปกครอง!AO21</f>
        <v>2</v>
      </c>
      <c r="P24" s="32">
        <f>IF(ISBLANK(ข้อมูลนักเรียน!B24)," ",AVERAGE(M24:O24))</f>
        <v>1.3333333333333333</v>
      </c>
      <c r="Q24" s="32" t="str">
        <f>IF(ISBLANK(ข้อมูลนักเรียน!B24)," ",IF(P24&gt;5,"ส","ป"))</f>
        <v>ป</v>
      </c>
      <c r="R24" s="32">
        <f>นักเรียนประเมิน!AQ21</f>
        <v>3</v>
      </c>
      <c r="S24" s="32">
        <f>ครูประเมิน!AQ21</f>
        <v>3</v>
      </c>
      <c r="T24" s="32">
        <f>ผู้ปกครอง!AQ21</f>
        <v>3</v>
      </c>
      <c r="U24" s="32">
        <f>IF(ISBLANK(ข้อมูลนักเรียน!B24)," ",AVERAGE(R24:T24))</f>
        <v>3</v>
      </c>
      <c r="V24" s="32" t="str">
        <f>IF(ISBLANK(ข้อมูลนักเรียน!B24)," ",IF(U24&gt;3,"ส","ป"))</f>
        <v>ป</v>
      </c>
      <c r="W24" s="32">
        <f aca="true" t="shared" si="2" ref="W24:W35">IF(SUM(F24,K24,P24,U24)=0," ",SUM(F24,K24,P24,U24))</f>
        <v>8.666666666666666</v>
      </c>
      <c r="X24" s="32" t="str">
        <f t="shared" si="1"/>
        <v>ป</v>
      </c>
      <c r="Y24" s="32">
        <f>นักเรียนประเมิน!AS21</f>
        <v>7</v>
      </c>
      <c r="Z24" s="32">
        <f>ครูประเมิน!AS21</f>
        <v>6</v>
      </c>
      <c r="AA24" s="32">
        <f>ผู้ปกครอง!AS21</f>
        <v>6</v>
      </c>
      <c r="AB24" s="32">
        <f>IF(ISBLANK(ข้อมูลนักเรียน!B24)," ",AVERAGE(Y24:AA24))</f>
        <v>6.333333333333333</v>
      </c>
      <c r="AC24" s="32" t="str">
        <f>IF(ISBLANK(ข้อมูลนักเรียน!B24)," ",IF(AB24&gt;3,"มีจุดแข็ง","ไม่มีจุดแข็ง"))</f>
        <v>มีจุดแข็ง</v>
      </c>
      <c r="AD24" s="32">
        <f>นักเรียนประเมิน!BT21</f>
        <v>0</v>
      </c>
      <c r="AE24" s="32">
        <f>ครูประเมิน!BT21</f>
        <v>0</v>
      </c>
      <c r="AF24" s="32">
        <f>ผู้ปกครอง!BT21</f>
        <v>0</v>
      </c>
      <c r="AG24" s="32">
        <f>IF(ISBLANK(ข้อมูลนักเรียน!B24)," ",AVERAGE(AD24:AF24))</f>
        <v>0</v>
      </c>
      <c r="AH24" s="32" t="str">
        <f>IF(ISBLANK(ข้อมูลนักเรียน!B24)," ",IF(AG24&gt;0,"ส","ป"))</f>
        <v>ป</v>
      </c>
    </row>
    <row r="25" spans="1:34" ht="16.5" customHeight="1">
      <c r="A25" s="32">
        <v>20</v>
      </c>
      <c r="B25" s="38" t="str">
        <f>IF(ISBLANK(ข้อมูลนักเรียน!B25)," ",ข้อมูลนักเรียน!B25)</f>
        <v>เด็กหญิงธิดารัตน์  วินันท์</v>
      </c>
      <c r="C25" s="32">
        <f>นักเรียนประเมิน!AK22</f>
        <v>3</v>
      </c>
      <c r="D25" s="32">
        <f>ครูประเมิน!AK22</f>
        <v>1</v>
      </c>
      <c r="E25" s="32">
        <f>ผู้ปกครอง!AK22</f>
        <v>1</v>
      </c>
      <c r="F25" s="32">
        <f>IF(ISBLANK(ข้อมูลนักเรียน!B25)," ",AVERAGE(C25:E25))</f>
        <v>1.6666666666666667</v>
      </c>
      <c r="G25" s="32" t="str">
        <f>IF(ISBLANK(ข้อมูลนักเรียน!B25)," ",IF(F25&gt;5,"ส","ป"))</f>
        <v>ป</v>
      </c>
      <c r="H25" s="32">
        <f>นักเรียนประเมิน!AM22</f>
        <v>1</v>
      </c>
      <c r="I25" s="32">
        <f>ครูประเมิน!AM22</f>
        <v>2</v>
      </c>
      <c r="J25" s="32">
        <f>ผู้ปกครอง!AM22</f>
        <v>1</v>
      </c>
      <c r="K25" s="32">
        <f>IF(ISBLANK(ข้อมูลนักเรียน!B25)," ",AVERAGE(H25:J25))</f>
        <v>1.3333333333333333</v>
      </c>
      <c r="L25" s="32" t="str">
        <f>IF(ISBLANK(ข้อมูลนักเรียน!B25)," ",IF(K25&gt;4,"ส","ป"))</f>
        <v>ป</v>
      </c>
      <c r="M25" s="32">
        <f>นักเรียนประเมิน!AO22</f>
        <v>1</v>
      </c>
      <c r="N25" s="32">
        <f>ครูประเมิน!AO22</f>
        <v>0</v>
      </c>
      <c r="O25" s="32">
        <f>ผู้ปกครอง!AO22</f>
        <v>0</v>
      </c>
      <c r="P25" s="32">
        <f>IF(ISBLANK(ข้อมูลนักเรียน!B25)," ",AVERAGE(M25:O25))</f>
        <v>0.3333333333333333</v>
      </c>
      <c r="Q25" s="32" t="str">
        <f>IF(ISBLANK(ข้อมูลนักเรียน!B25)," ",IF(P25&gt;5,"ส","ป"))</f>
        <v>ป</v>
      </c>
      <c r="R25" s="32">
        <f>นักเรียนประเมิน!AQ22</f>
        <v>2</v>
      </c>
      <c r="S25" s="32">
        <f>ครูประเมิน!AQ22</f>
        <v>1</v>
      </c>
      <c r="T25" s="32">
        <f>ผู้ปกครอง!AQ22</f>
        <v>1</v>
      </c>
      <c r="U25" s="32">
        <f>IF(ISBLANK(ข้อมูลนักเรียน!B25)," ",AVERAGE(R25:T25))</f>
        <v>1.3333333333333333</v>
      </c>
      <c r="V25" s="32" t="str">
        <f>IF(ISBLANK(ข้อมูลนักเรียน!B25)," ",IF(U25&gt;3,"ส","ป"))</f>
        <v>ป</v>
      </c>
      <c r="W25" s="32">
        <f t="shared" si="2"/>
        <v>4.666666666666667</v>
      </c>
      <c r="X25" s="32" t="str">
        <f t="shared" si="1"/>
        <v>ป</v>
      </c>
      <c r="Y25" s="32">
        <f>นักเรียนประเมิน!AS22</f>
        <v>5</v>
      </c>
      <c r="Z25" s="32">
        <f>ครูประเมิน!AS22</f>
        <v>8</v>
      </c>
      <c r="AA25" s="32">
        <f>ผู้ปกครอง!AS22</f>
        <v>9</v>
      </c>
      <c r="AB25" s="32">
        <f>IF(ISBLANK(ข้อมูลนักเรียน!B25)," ",AVERAGE(Y25:AA25))</f>
        <v>7.333333333333333</v>
      </c>
      <c r="AC25" s="32" t="str">
        <f>IF(ISBLANK(ข้อมูลนักเรียน!B25)," ",IF(AB25&gt;3,"มีจุดแข็ง","ไม่มีจุดแข็ง"))</f>
        <v>มีจุดแข็ง</v>
      </c>
      <c r="AD25" s="32">
        <f>นักเรียนประเมิน!BT22</f>
        <v>0</v>
      </c>
      <c r="AE25" s="32">
        <f>ครูประเมิน!BT22</f>
        <v>0</v>
      </c>
      <c r="AF25" s="32">
        <f>ผู้ปกครอง!BT22</f>
        <v>0</v>
      </c>
      <c r="AG25" s="32">
        <f>IF(ISBLANK(ข้อมูลนักเรียน!B25)," ",AVERAGE(AD25:AF25))</f>
        <v>0</v>
      </c>
      <c r="AH25" s="32" t="str">
        <f>IF(ISBLANK(ข้อมูลนักเรียน!B25)," ",IF(AG25&gt;0,"ส","ป"))</f>
        <v>ป</v>
      </c>
    </row>
    <row r="26" spans="1:34" ht="16.5" customHeight="1">
      <c r="A26" s="32">
        <v>21</v>
      </c>
      <c r="B26" s="38" t="str">
        <f>IF(ISBLANK(ข้อมูลนักเรียน!B26)," ",ข้อมูลนักเรียน!B26)</f>
        <v>เด็กหญิงพิชชาภา  สิทธิวงษา</v>
      </c>
      <c r="C26" s="32">
        <f>นักเรียนประเมิน!AK23</f>
        <v>2</v>
      </c>
      <c r="D26" s="32">
        <f>ครูประเมิน!AK23</f>
        <v>1</v>
      </c>
      <c r="E26" s="32">
        <f>ผู้ปกครอง!AK23</f>
        <v>1</v>
      </c>
      <c r="F26" s="32">
        <f>IF(ISBLANK(ข้อมูลนักเรียน!B26)," ",AVERAGE(C26:E26))</f>
        <v>1.3333333333333333</v>
      </c>
      <c r="G26" s="32" t="str">
        <f>IF(ISBLANK(ข้อมูลนักเรียน!B26)," ",IF(F26&gt;5,"ส","ป"))</f>
        <v>ป</v>
      </c>
      <c r="H26" s="32">
        <f>นักเรียนประเมิน!AM23</f>
        <v>3</v>
      </c>
      <c r="I26" s="32">
        <f>ครูประเมิน!AM23</f>
        <v>3</v>
      </c>
      <c r="J26" s="32">
        <f>ผู้ปกครอง!AM23</f>
        <v>3</v>
      </c>
      <c r="K26" s="32">
        <f>IF(ISBLANK(ข้อมูลนักเรียน!B26)," ",AVERAGE(H26:J26))</f>
        <v>3</v>
      </c>
      <c r="L26" s="32" t="str">
        <f>IF(ISBLANK(ข้อมูลนักเรียน!B26)," ",IF(K26&gt;4,"ส","ป"))</f>
        <v>ป</v>
      </c>
      <c r="M26" s="32">
        <f>นักเรียนประเมิน!AO23</f>
        <v>4</v>
      </c>
      <c r="N26" s="32">
        <f>ครูประเมิน!AO23</f>
        <v>4</v>
      </c>
      <c r="O26" s="32">
        <f>ผู้ปกครอง!AO23</f>
        <v>4</v>
      </c>
      <c r="P26" s="32">
        <f>IF(ISBLANK(ข้อมูลนักเรียน!B26)," ",AVERAGE(M26:O26))</f>
        <v>4</v>
      </c>
      <c r="Q26" s="32" t="str">
        <f>IF(ISBLANK(ข้อมูลนักเรียน!B26)," ",IF(P26&gt;5,"ส","ป"))</f>
        <v>ป</v>
      </c>
      <c r="R26" s="32">
        <f>นักเรียนประเมิน!AQ23</f>
        <v>4</v>
      </c>
      <c r="S26" s="32">
        <f>ครูประเมิน!AQ23</f>
        <v>4</v>
      </c>
      <c r="T26" s="32">
        <f>ผู้ปกครอง!AQ23</f>
        <v>4</v>
      </c>
      <c r="U26" s="32">
        <f>IF(ISBLANK(ข้อมูลนักเรียน!B26)," ",AVERAGE(R26:T26))</f>
        <v>4</v>
      </c>
      <c r="V26" s="32" t="str">
        <f>IF(ISBLANK(ข้อมูลนักเรียน!B26)," ",IF(U26&gt;3,"ส","ป"))</f>
        <v>ส</v>
      </c>
      <c r="W26" s="32">
        <f t="shared" si="2"/>
        <v>12.333333333333332</v>
      </c>
      <c r="X26" s="32" t="str">
        <f t="shared" si="1"/>
        <v>ป</v>
      </c>
      <c r="Y26" s="32">
        <f>นักเรียนประเมิน!AS23</f>
        <v>5</v>
      </c>
      <c r="Z26" s="32">
        <f>ครูประเมิน!AS23</f>
        <v>5</v>
      </c>
      <c r="AA26" s="32">
        <f>ผู้ปกครอง!AS23</f>
        <v>5</v>
      </c>
      <c r="AB26" s="32">
        <f>IF(ISBLANK(ข้อมูลนักเรียน!B26)," ",AVERAGE(Y26:AA26))</f>
        <v>5</v>
      </c>
      <c r="AC26" s="32" t="str">
        <f>IF(ISBLANK(ข้อมูลนักเรียน!B26)," ",IF(AB26&gt;3,"มีจุดแข็ง","ไม่มีจุดแข็ง"))</f>
        <v>มีจุดแข็ง</v>
      </c>
      <c r="AD26" s="32">
        <f>นักเรียนประเมิน!BT23</f>
        <v>0</v>
      </c>
      <c r="AE26" s="32">
        <f>ครูประเมิน!BT23</f>
        <v>0</v>
      </c>
      <c r="AF26" s="32">
        <f>ผู้ปกครอง!BT23</f>
        <v>0</v>
      </c>
      <c r="AG26" s="32">
        <f>IF(ISBLANK(ข้อมูลนักเรียน!B26)," ",AVERAGE(AD26:AF26))</f>
        <v>0</v>
      </c>
      <c r="AH26" s="32" t="str">
        <f>IF(ISBLANK(ข้อมูลนักเรียน!B26)," ",IF(AG26&gt;0,"ส","ป"))</f>
        <v>ป</v>
      </c>
    </row>
    <row r="27" spans="1:34" ht="16.5" customHeight="1">
      <c r="A27" s="32">
        <v>22</v>
      </c>
      <c r="B27" s="38" t="str">
        <f>IF(ISBLANK(ข้อมูลนักเรียน!B27)," ",ข้อมูลนักเรียน!B27)</f>
        <v>เด็กหญิงพิชญาวดี  ก๋าวิลตา</v>
      </c>
      <c r="C27" s="32">
        <f>นักเรียนประเมิน!AK24</f>
        <v>4</v>
      </c>
      <c r="D27" s="32">
        <f>ครูประเมิน!AK24</f>
        <v>4</v>
      </c>
      <c r="E27" s="32">
        <f>ผู้ปกครอง!AK24</f>
        <v>2</v>
      </c>
      <c r="F27" s="32">
        <f>IF(ISBLANK(ข้อมูลนักเรียน!B27)," ",AVERAGE(C27:E27))</f>
        <v>3.3333333333333335</v>
      </c>
      <c r="G27" s="32" t="str">
        <f>IF(ISBLANK(ข้อมูลนักเรียน!B27)," ",IF(F27&gt;5,"ส","ป"))</f>
        <v>ป</v>
      </c>
      <c r="H27" s="32">
        <f>นักเรียนประเมิน!AM24</f>
        <v>3</v>
      </c>
      <c r="I27" s="32">
        <f>ครูประเมิน!AM24</f>
        <v>3</v>
      </c>
      <c r="J27" s="32">
        <f>ผู้ปกครอง!AM24</f>
        <v>0</v>
      </c>
      <c r="K27" s="32">
        <f>IF(ISBLANK(ข้อมูลนักเรียน!B27)," ",AVERAGE(H27:J27))</f>
        <v>2</v>
      </c>
      <c r="L27" s="32" t="str">
        <f>IF(ISBLANK(ข้อมูลนักเรียน!B27)," ",IF(K27&gt;4,"ส","ป"))</f>
        <v>ป</v>
      </c>
      <c r="M27" s="32">
        <f>นักเรียนประเมิน!AO24</f>
        <v>4</v>
      </c>
      <c r="N27" s="32">
        <f>ครูประเมิน!AO24</f>
        <v>4</v>
      </c>
      <c r="O27" s="32">
        <f>ผู้ปกครอง!AO24</f>
        <v>2</v>
      </c>
      <c r="P27" s="32">
        <f>IF(ISBLANK(ข้อมูลนักเรียน!B27)," ",AVERAGE(M27:O27))</f>
        <v>3.3333333333333335</v>
      </c>
      <c r="Q27" s="32" t="str">
        <f>IF(ISBLANK(ข้อมูลนักเรียน!B27)," ",IF(P27&gt;5,"ส","ป"))</f>
        <v>ป</v>
      </c>
      <c r="R27" s="32">
        <f>นักเรียนประเมิน!AQ24</f>
        <v>3</v>
      </c>
      <c r="S27" s="32">
        <f>ครูประเมิน!AQ24</f>
        <v>3</v>
      </c>
      <c r="T27" s="32">
        <f>ผู้ปกครอง!AQ24</f>
        <v>6</v>
      </c>
      <c r="U27" s="32">
        <f>IF(ISBLANK(ข้อมูลนักเรียน!B27)," ",AVERAGE(R27:T27))</f>
        <v>4</v>
      </c>
      <c r="V27" s="32" t="str">
        <f>IF(ISBLANK(ข้อมูลนักเรียน!B27)," ",IF(U27&gt;3,"ส","ป"))</f>
        <v>ส</v>
      </c>
      <c r="W27" s="32">
        <f t="shared" si="2"/>
        <v>12.666666666666668</v>
      </c>
      <c r="X27" s="32" t="str">
        <f t="shared" si="1"/>
        <v>ป</v>
      </c>
      <c r="Y27" s="32">
        <f>นักเรียนประเมิน!AS24</f>
        <v>10</v>
      </c>
      <c r="Z27" s="32">
        <f>ครูประเมิน!AS24</f>
        <v>10</v>
      </c>
      <c r="AA27" s="32">
        <f>ผู้ปกครอง!AS24</f>
        <v>3</v>
      </c>
      <c r="AB27" s="32">
        <f>IF(ISBLANK(ข้อมูลนักเรียน!B27)," ",AVERAGE(Y27:AA27))</f>
        <v>7.666666666666667</v>
      </c>
      <c r="AC27" s="32" t="str">
        <f>IF(ISBLANK(ข้อมูลนักเรียน!B27)," ",IF(AB27&gt;3,"มีจุดแข็ง","ไม่มีจุดแข็ง"))</f>
        <v>มีจุดแข็ง</v>
      </c>
      <c r="AD27" s="32">
        <f>นักเรียนประเมิน!BT24</f>
        <v>0</v>
      </c>
      <c r="AE27" s="32">
        <f>ครูประเมิน!BT24</f>
        <v>0</v>
      </c>
      <c r="AF27" s="32">
        <f>ผู้ปกครอง!BT24</f>
        <v>0</v>
      </c>
      <c r="AG27" s="32">
        <f>IF(ISBLANK(ข้อมูลนักเรียน!B27)," ",AVERAGE(AD27:AF27))</f>
        <v>0</v>
      </c>
      <c r="AH27" s="32" t="str">
        <f>IF(ISBLANK(ข้อมูลนักเรียน!B27)," ",IF(AG27&gt;0,"ส","ป"))</f>
        <v>ป</v>
      </c>
    </row>
    <row r="28" spans="1:34" ht="16.5" customHeight="1">
      <c r="A28" s="32">
        <v>23</v>
      </c>
      <c r="B28" s="38" t="str">
        <f>IF(ISBLANK(ข้อมูลนักเรียน!B28)," ",ข้อมูลนักเรียน!B28)</f>
        <v>เด็กหญิงวศินี  ไฝตุ้ย</v>
      </c>
      <c r="C28" s="32">
        <f>นักเรียนประเมิน!AK25</f>
        <v>0</v>
      </c>
      <c r="D28" s="32">
        <f>ครูประเมิน!AK25</f>
        <v>1</v>
      </c>
      <c r="E28" s="32">
        <f>ผู้ปกครอง!AK25</f>
        <v>2</v>
      </c>
      <c r="F28" s="32">
        <f>IF(ISBLANK(ข้อมูลนักเรียน!B28)," ",AVERAGE(C28:E28))</f>
        <v>1</v>
      </c>
      <c r="G28" s="32" t="str">
        <f>IF(ISBLANK(ข้อมูลนักเรียน!B28)," ",IF(F28&gt;5,"ส","ป"))</f>
        <v>ป</v>
      </c>
      <c r="H28" s="32">
        <f>นักเรียนประเมิน!AM25</f>
        <v>2</v>
      </c>
      <c r="I28" s="32">
        <f>ครูประเมิน!AM25</f>
        <v>2</v>
      </c>
      <c r="J28" s="32">
        <f>ผู้ปกครอง!AM25</f>
        <v>2</v>
      </c>
      <c r="K28" s="32">
        <f>IF(ISBLANK(ข้อมูลนักเรียน!B28)," ",AVERAGE(H28:J28))</f>
        <v>2</v>
      </c>
      <c r="L28" s="32" t="str">
        <f>IF(ISBLANK(ข้อมูลนักเรียน!B28)," ",IF(K28&gt;4,"ส","ป"))</f>
        <v>ป</v>
      </c>
      <c r="M28" s="32">
        <f>นักเรียนประเมิน!AO25</f>
        <v>0</v>
      </c>
      <c r="N28" s="32">
        <f>ครูประเมิน!AO25</f>
        <v>3</v>
      </c>
      <c r="O28" s="32">
        <f>ผู้ปกครอง!AO25</f>
        <v>2</v>
      </c>
      <c r="P28" s="32">
        <f>IF(ISBLANK(ข้อมูลนักเรียน!B28)," ",AVERAGE(M28:O28))</f>
        <v>1.6666666666666667</v>
      </c>
      <c r="Q28" s="32" t="str">
        <f>IF(ISBLANK(ข้อมูลนักเรียน!B28)," ",IF(P28&gt;5,"ส","ป"))</f>
        <v>ป</v>
      </c>
      <c r="R28" s="32">
        <f>นักเรียนประเมิน!AQ25</f>
        <v>4</v>
      </c>
      <c r="S28" s="32">
        <f>ครูประเมิน!AQ25</f>
        <v>4</v>
      </c>
      <c r="T28" s="32">
        <f>ผู้ปกครอง!AQ25</f>
        <v>5</v>
      </c>
      <c r="U28" s="32">
        <f>IF(ISBLANK(ข้อมูลนักเรียน!B28)," ",AVERAGE(R28:T28))</f>
        <v>4.333333333333333</v>
      </c>
      <c r="V28" s="32" t="str">
        <f>IF(ISBLANK(ข้อมูลนักเรียน!B28)," ",IF(U28&gt;3,"ส","ป"))</f>
        <v>ส</v>
      </c>
      <c r="W28" s="32">
        <f t="shared" si="2"/>
        <v>9</v>
      </c>
      <c r="X28" s="32" t="str">
        <f t="shared" si="1"/>
        <v>ป</v>
      </c>
      <c r="Y28" s="32">
        <f>นักเรียนประเมิน!AS25</f>
        <v>9</v>
      </c>
      <c r="Z28" s="32">
        <f>ครูประเมิน!AS25</f>
        <v>7</v>
      </c>
      <c r="AA28" s="32">
        <f>ผู้ปกครอง!AS25</f>
        <v>5</v>
      </c>
      <c r="AB28" s="32">
        <f>IF(ISBLANK(ข้อมูลนักเรียน!B28)," ",AVERAGE(Y28:AA28))</f>
        <v>7</v>
      </c>
      <c r="AC28" s="32" t="str">
        <f>IF(ISBLANK(ข้อมูลนักเรียน!B28)," ",IF(AB28&gt;3,"มีจุดแข็ง","ไม่มีจุดแข็ง"))</f>
        <v>มีจุดแข็ง</v>
      </c>
      <c r="AD28" s="32">
        <f>นักเรียนประเมิน!BT25</f>
        <v>0</v>
      </c>
      <c r="AE28" s="32">
        <f>ครูประเมิน!BT25</f>
        <v>0</v>
      </c>
      <c r="AF28" s="32">
        <f>ผู้ปกครอง!BT25</f>
        <v>0</v>
      </c>
      <c r="AG28" s="32">
        <f>IF(ISBLANK(ข้อมูลนักเรียน!B28)," ",AVERAGE(AD28:AF28))</f>
        <v>0</v>
      </c>
      <c r="AH28" s="32" t="str">
        <f>IF(ISBLANK(ข้อมูลนักเรียน!B28)," ",IF(AG28&gt;0,"ส","ป"))</f>
        <v>ป</v>
      </c>
    </row>
    <row r="29" spans="1:34" ht="16.5" customHeight="1">
      <c r="A29" s="32">
        <v>24</v>
      </c>
      <c r="B29" s="38" t="str">
        <f>IF(ISBLANK(ข้อมูลนักเรียน!B29)," ",ข้อมูลนักเรียน!B29)</f>
        <v>เด็กหญิงวิชุดา  -</v>
      </c>
      <c r="C29" s="32">
        <f>นักเรียนประเมิน!AK26</f>
        <v>2</v>
      </c>
      <c r="D29" s="32">
        <f>ครูประเมิน!AK26</f>
        <v>1</v>
      </c>
      <c r="E29" s="32">
        <f>ผู้ปกครอง!AK26</f>
        <v>1</v>
      </c>
      <c r="F29" s="32">
        <f>IF(ISBLANK(ข้อมูลนักเรียน!B29)," ",AVERAGE(C29:E29))</f>
        <v>1.3333333333333333</v>
      </c>
      <c r="G29" s="32" t="str">
        <f>IF(ISBLANK(ข้อมูลนักเรียน!B29)," ",IF(F29&gt;5,"ส","ป"))</f>
        <v>ป</v>
      </c>
      <c r="H29" s="32">
        <f>นักเรียนประเมิน!AM26</f>
        <v>1</v>
      </c>
      <c r="I29" s="32">
        <f>ครูประเมิน!AM26</f>
        <v>0</v>
      </c>
      <c r="J29" s="32">
        <f>ผู้ปกครอง!AM26</f>
        <v>0</v>
      </c>
      <c r="K29" s="32">
        <f>IF(ISBLANK(ข้อมูลนักเรียน!B29)," ",AVERAGE(H29:J29))</f>
        <v>0.3333333333333333</v>
      </c>
      <c r="L29" s="32" t="str">
        <f>IF(ISBLANK(ข้อมูลนักเรียน!B29)," ",IF(K29&gt;4,"ส","ป"))</f>
        <v>ป</v>
      </c>
      <c r="M29" s="32">
        <f>นักเรียนประเมิน!AO26</f>
        <v>2</v>
      </c>
      <c r="N29" s="32">
        <f>ครูประเมิน!AO26</f>
        <v>1</v>
      </c>
      <c r="O29" s="32">
        <f>ผู้ปกครอง!AO26</f>
        <v>0</v>
      </c>
      <c r="P29" s="32">
        <f>IF(ISBLANK(ข้อมูลนักเรียน!B29)," ",AVERAGE(M29:O29))</f>
        <v>1</v>
      </c>
      <c r="Q29" s="32" t="str">
        <f>IF(ISBLANK(ข้อมูลนักเรียน!B29)," ",IF(P29&gt;5,"ส","ป"))</f>
        <v>ป</v>
      </c>
      <c r="R29" s="32">
        <f>นักเรียนประเมิน!AQ26</f>
        <v>2</v>
      </c>
      <c r="S29" s="32">
        <f>ครูประเมิน!AQ26</f>
        <v>1</v>
      </c>
      <c r="T29" s="32">
        <f>ผู้ปกครอง!AQ26</f>
        <v>1</v>
      </c>
      <c r="U29" s="32">
        <f>IF(ISBLANK(ข้อมูลนักเรียน!B29)," ",AVERAGE(R29:T29))</f>
        <v>1.3333333333333333</v>
      </c>
      <c r="V29" s="32" t="str">
        <f>IF(ISBLANK(ข้อมูลนักเรียน!B29)," ",IF(U29&gt;3,"ส","ป"))</f>
        <v>ป</v>
      </c>
      <c r="W29" s="32">
        <f t="shared" si="2"/>
        <v>4</v>
      </c>
      <c r="X29" s="32" t="str">
        <f t="shared" si="1"/>
        <v>ป</v>
      </c>
      <c r="Y29" s="32">
        <f>นักเรียนประเมิน!AS26</f>
        <v>8</v>
      </c>
      <c r="Z29" s="32">
        <f>ครูประเมิน!AS26</f>
        <v>7</v>
      </c>
      <c r="AA29" s="32">
        <f>ผู้ปกครอง!AS26</f>
        <v>8</v>
      </c>
      <c r="AB29" s="32">
        <f>IF(ISBLANK(ข้อมูลนักเรียน!B29)," ",AVERAGE(Y29:AA29))</f>
        <v>7.666666666666667</v>
      </c>
      <c r="AC29" s="32" t="str">
        <f>IF(ISBLANK(ข้อมูลนักเรียน!B29)," ",IF(AB29&gt;3,"มีจุดแข็ง","ไม่มีจุดแข็ง"))</f>
        <v>มีจุดแข็ง</v>
      </c>
      <c r="AD29" s="32">
        <f>นักเรียนประเมิน!BT26</f>
        <v>0</v>
      </c>
      <c r="AE29" s="32">
        <f>ครูประเมิน!BT26</f>
        <v>0</v>
      </c>
      <c r="AF29" s="32">
        <f>ผู้ปกครอง!BT26</f>
        <v>0</v>
      </c>
      <c r="AG29" s="32">
        <f>IF(ISBLANK(ข้อมูลนักเรียน!B29)," ",AVERAGE(AD29:AF29))</f>
        <v>0</v>
      </c>
      <c r="AH29" s="32" t="str">
        <f>IF(ISBLANK(ข้อมูลนักเรียน!B29)," ",IF(AG29&gt;0,"ส","ป"))</f>
        <v>ป</v>
      </c>
    </row>
    <row r="30" spans="1:34" ht="16.5" customHeight="1">
      <c r="A30" s="32">
        <v>25</v>
      </c>
      <c r="B30" s="38" t="str">
        <f>IF(ISBLANK(ข้อมูลนักเรียน!B30)," ",ข้อมูลนักเรียน!B30)</f>
        <v>เด็กหญิงวิมลศิริ  หมื่นกันทา</v>
      </c>
      <c r="C30" s="32">
        <f>นักเรียนประเมิน!AK27</f>
        <v>0</v>
      </c>
      <c r="D30" s="32">
        <f>ครูประเมิน!AK27</f>
        <v>0</v>
      </c>
      <c r="E30" s="32">
        <f>ผู้ปกครอง!AK27</f>
        <v>2</v>
      </c>
      <c r="F30" s="32">
        <f>IF(ISBLANK(ข้อมูลนักเรียน!B30)," ",AVERAGE(C30:E30))</f>
        <v>0.6666666666666666</v>
      </c>
      <c r="G30" s="32" t="str">
        <f>IF(ISBLANK(ข้อมูลนักเรียน!B30)," ",IF(F30&gt;5,"ส","ป"))</f>
        <v>ป</v>
      </c>
      <c r="H30" s="32">
        <f>นักเรียนประเมิน!AM27</f>
        <v>2</v>
      </c>
      <c r="I30" s="32">
        <f>ครูประเมิน!AM27</f>
        <v>2</v>
      </c>
      <c r="J30" s="32">
        <f>ผู้ปกครอง!AM27</f>
        <v>1</v>
      </c>
      <c r="K30" s="32">
        <f>IF(ISBLANK(ข้อมูลนักเรียน!B30)," ",AVERAGE(H30:J30))</f>
        <v>1.6666666666666667</v>
      </c>
      <c r="L30" s="32" t="str">
        <f>IF(ISBLANK(ข้อมูลนักเรียน!B30)," ",IF(K30&gt;4,"ส","ป"))</f>
        <v>ป</v>
      </c>
      <c r="M30" s="32">
        <f>นักเรียนประเมิน!AO27</f>
        <v>1</v>
      </c>
      <c r="N30" s="32">
        <f>ครูประเมิน!AO27</f>
        <v>1</v>
      </c>
      <c r="O30" s="32">
        <f>ผู้ปกครอง!AO27</f>
        <v>1</v>
      </c>
      <c r="P30" s="32">
        <f>IF(ISBLANK(ข้อมูลนักเรียน!B30)," ",AVERAGE(M30:O30))</f>
        <v>1</v>
      </c>
      <c r="Q30" s="32" t="str">
        <f>IF(ISBLANK(ข้อมูลนักเรียน!B30)," ",IF(P30&gt;5,"ส","ป"))</f>
        <v>ป</v>
      </c>
      <c r="R30" s="32">
        <f>นักเรียนประเมิน!AQ27</f>
        <v>4</v>
      </c>
      <c r="S30" s="32">
        <f>ครูประเมิน!AQ27</f>
        <v>2</v>
      </c>
      <c r="T30" s="32">
        <f>ผู้ปกครอง!AQ27</f>
        <v>2</v>
      </c>
      <c r="U30" s="32">
        <f>IF(ISBLANK(ข้อมูลนักเรียน!B30)," ",AVERAGE(R30:T30))</f>
        <v>2.6666666666666665</v>
      </c>
      <c r="V30" s="32" t="str">
        <f>IF(ISBLANK(ข้อมูลนักเรียน!B30)," ",IF(U30&gt;3,"ส","ป"))</f>
        <v>ป</v>
      </c>
      <c r="W30" s="32">
        <f t="shared" si="2"/>
        <v>6</v>
      </c>
      <c r="X30" s="32" t="str">
        <f t="shared" si="1"/>
        <v>ป</v>
      </c>
      <c r="Y30" s="32">
        <f>นักเรียนประเมิน!AS27</f>
        <v>10</v>
      </c>
      <c r="Z30" s="32">
        <f>ครูประเมิน!AS27</f>
        <v>10</v>
      </c>
      <c r="AA30" s="32">
        <f>ผู้ปกครอง!AS27</f>
        <v>9</v>
      </c>
      <c r="AB30" s="32">
        <f>IF(ISBLANK(ข้อมูลนักเรียน!B30)," ",AVERAGE(Y30:AA30))</f>
        <v>9.666666666666666</v>
      </c>
      <c r="AC30" s="32" t="str">
        <f>IF(ISBLANK(ข้อมูลนักเรียน!B30)," ",IF(AB30&gt;3,"มีจุดแข็ง","ไม่มีจุดแข็ง"))</f>
        <v>มีจุดแข็ง</v>
      </c>
      <c r="AD30" s="32">
        <f>นักเรียนประเมิน!BT27</f>
        <v>0</v>
      </c>
      <c r="AE30" s="32">
        <f>ครูประเมิน!BT27</f>
        <v>0</v>
      </c>
      <c r="AF30" s="32">
        <f>ผู้ปกครอง!BT27</f>
        <v>0</v>
      </c>
      <c r="AG30" s="32">
        <f>IF(ISBLANK(ข้อมูลนักเรียน!B30)," ",AVERAGE(AD30:AF30))</f>
        <v>0</v>
      </c>
      <c r="AH30" s="32" t="str">
        <f>IF(ISBLANK(ข้อมูลนักเรียน!B30)," ",IF(AG30&gt;0,"ส","ป"))</f>
        <v>ป</v>
      </c>
    </row>
    <row r="31" spans="1:34" ht="16.5" customHeight="1">
      <c r="A31" s="32">
        <v>26</v>
      </c>
      <c r="B31" s="38" t="str">
        <f>IF(ISBLANK(ข้อมูลนักเรียน!B31)," ",ข้อมูลนักเรียน!B31)</f>
        <v>เด็กหญิงวิราวรรณ  กาปัญญา</v>
      </c>
      <c r="C31" s="32">
        <f>นักเรียนประเมิน!AK28</f>
        <v>4</v>
      </c>
      <c r="D31" s="32">
        <f>ครูประเมิน!AK28</f>
        <v>0</v>
      </c>
      <c r="E31" s="32">
        <f>ผู้ปกครอง!AK28</f>
        <v>0</v>
      </c>
      <c r="F31" s="32">
        <f>IF(ISBLANK(ข้อมูลนักเรียน!B31)," ",AVERAGE(C31:E31))</f>
        <v>1.3333333333333333</v>
      </c>
      <c r="G31" s="32" t="str">
        <f>IF(ISBLANK(ข้อมูลนักเรียน!B31)," ",IF(F31&gt;5,"ส","ป"))</f>
        <v>ป</v>
      </c>
      <c r="H31" s="32">
        <f>นักเรียนประเมิน!AM28</f>
        <v>2</v>
      </c>
      <c r="I31" s="32">
        <f>ครูประเมิน!AM28</f>
        <v>2</v>
      </c>
      <c r="J31" s="32">
        <f>ผู้ปกครอง!AM28</f>
        <v>0</v>
      </c>
      <c r="K31" s="32">
        <f>IF(ISBLANK(ข้อมูลนักเรียน!B31)," ",AVERAGE(H31:J31))</f>
        <v>1.3333333333333333</v>
      </c>
      <c r="L31" s="32" t="str">
        <f>IF(ISBLANK(ข้อมูลนักเรียน!B31)," ",IF(K31&gt;4,"ส","ป"))</f>
        <v>ป</v>
      </c>
      <c r="M31" s="32">
        <f>นักเรียนประเมิน!AO28</f>
        <v>5</v>
      </c>
      <c r="N31" s="32">
        <f>ครูประเมิน!AO28</f>
        <v>0</v>
      </c>
      <c r="O31" s="32">
        <f>ผู้ปกครอง!AO28</f>
        <v>0</v>
      </c>
      <c r="P31" s="32">
        <f>IF(ISBLANK(ข้อมูลนักเรียน!B31)," ",AVERAGE(M31:O31))</f>
        <v>1.6666666666666667</v>
      </c>
      <c r="Q31" s="32" t="str">
        <f>IF(ISBLANK(ข้อมูลนักเรียน!B31)," ",IF(P31&gt;5,"ส","ป"))</f>
        <v>ป</v>
      </c>
      <c r="R31" s="32">
        <f>นักเรียนประเมิน!AQ28</f>
        <v>1</v>
      </c>
      <c r="S31" s="32">
        <f>ครูประเมิน!AQ28</f>
        <v>2</v>
      </c>
      <c r="T31" s="32">
        <f>ผู้ปกครอง!AQ28</f>
        <v>3</v>
      </c>
      <c r="U31" s="32">
        <f>IF(ISBLANK(ข้อมูลนักเรียน!B31)," ",AVERAGE(R31:T31))</f>
        <v>2</v>
      </c>
      <c r="V31" s="32" t="str">
        <f>IF(ISBLANK(ข้อมูลนักเรียน!B31)," ",IF(U31&gt;3,"ส","ป"))</f>
        <v>ป</v>
      </c>
      <c r="W31" s="32">
        <f t="shared" si="2"/>
        <v>6.333333333333333</v>
      </c>
      <c r="X31" s="32" t="str">
        <f t="shared" si="1"/>
        <v>ป</v>
      </c>
      <c r="Y31" s="32">
        <f>นักเรียนประเมิน!AS28</f>
        <v>7</v>
      </c>
      <c r="Z31" s="32">
        <f>ครูประเมิน!AS28</f>
        <v>10</v>
      </c>
      <c r="AA31" s="32">
        <f>ผู้ปกครอง!AS28</f>
        <v>10</v>
      </c>
      <c r="AB31" s="32">
        <f>IF(ISBLANK(ข้อมูลนักเรียน!B31)," ",AVERAGE(Y31:AA31))</f>
        <v>9</v>
      </c>
      <c r="AC31" s="32" t="str">
        <f>IF(ISBLANK(ข้อมูลนักเรียน!B31)," ",IF(AB31&gt;3,"มีจุดแข็ง","ไม่มีจุดแข็ง"))</f>
        <v>มีจุดแข็ง</v>
      </c>
      <c r="AD31" s="32">
        <f>นักเรียนประเมิน!BT28</f>
        <v>0</v>
      </c>
      <c r="AE31" s="32">
        <f>ครูประเมิน!BT28</f>
        <v>0</v>
      </c>
      <c r="AF31" s="32">
        <f>ผู้ปกครอง!BT28</f>
        <v>0</v>
      </c>
      <c r="AG31" s="32">
        <f>IF(ISBLANK(ข้อมูลนักเรียน!B31)," ",AVERAGE(AD31:AF31))</f>
        <v>0</v>
      </c>
      <c r="AH31" s="32" t="str">
        <f>IF(ISBLANK(ข้อมูลนักเรียน!B31)," ",IF(AG31&gt;0,"ส","ป"))</f>
        <v>ป</v>
      </c>
    </row>
    <row r="32" spans="1:34" ht="16.5" customHeight="1">
      <c r="A32" s="32">
        <v>27</v>
      </c>
      <c r="B32" s="38" t="str">
        <f>IF(ISBLANK(ข้อมูลนักเรียน!B32)," ",ข้อมูลนักเรียน!B32)</f>
        <v>เด็กหฯงอนัญญ  ณ วัน</v>
      </c>
      <c r="C32" s="32">
        <f>นักเรียนประเมิน!AK29</f>
        <v>1</v>
      </c>
      <c r="D32" s="32">
        <f>ครูประเมิน!AK29</f>
        <v>0</v>
      </c>
      <c r="E32" s="32">
        <f>ผู้ปกครอง!AK29</f>
        <v>1</v>
      </c>
      <c r="F32" s="32">
        <f>IF(ISBLANK(ข้อมูลนักเรียน!B32)," ",AVERAGE(C32:E32))</f>
        <v>0.6666666666666666</v>
      </c>
      <c r="G32" s="32" t="str">
        <f>IF(ISBLANK(ข้อมูลนักเรียน!B32)," ",IF(F32&gt;5,"ส","ป"))</f>
        <v>ป</v>
      </c>
      <c r="H32" s="32">
        <f>นักเรียนประเมิน!AM29</f>
        <v>1</v>
      </c>
      <c r="I32" s="32">
        <f>ครูประเมิน!AM29</f>
        <v>1</v>
      </c>
      <c r="J32" s="32">
        <f>ผู้ปกครอง!AM29</f>
        <v>1</v>
      </c>
      <c r="K32" s="32">
        <f>IF(ISBLANK(ข้อมูลนักเรียน!B32)," ",AVERAGE(H32:J32))</f>
        <v>1</v>
      </c>
      <c r="L32" s="32" t="str">
        <f>IF(ISBLANK(ข้อมูลนักเรียน!B32)," ",IF(K32&gt;4,"ส","ป"))</f>
        <v>ป</v>
      </c>
      <c r="M32" s="32">
        <f>นักเรียนประเมิน!AO29</f>
        <v>1</v>
      </c>
      <c r="N32" s="32">
        <f>ครูประเมิน!AO29</f>
        <v>1</v>
      </c>
      <c r="O32" s="32">
        <f>ผู้ปกครอง!AO29</f>
        <v>0</v>
      </c>
      <c r="P32" s="32">
        <f>IF(ISBLANK(ข้อมูลนักเรียน!B32)," ",AVERAGE(M32:O32))</f>
        <v>0.6666666666666666</v>
      </c>
      <c r="Q32" s="32" t="str">
        <f>IF(ISBLANK(ข้อมูลนักเรียน!B32)," ",IF(P32&gt;5,"ส","ป"))</f>
        <v>ป</v>
      </c>
      <c r="R32" s="32">
        <f>นักเรียนประเมิน!AQ29</f>
        <v>3</v>
      </c>
      <c r="S32" s="32">
        <f>ครูประเมิน!AQ29</f>
        <v>5</v>
      </c>
      <c r="T32" s="32">
        <f>ผู้ปกครอง!AQ29</f>
        <v>5</v>
      </c>
      <c r="U32" s="32">
        <f>IF(ISBLANK(ข้อมูลนักเรียน!B32)," ",AVERAGE(R32:T32))</f>
        <v>4.333333333333333</v>
      </c>
      <c r="V32" s="32" t="str">
        <f>IF(ISBLANK(ข้อมูลนักเรียน!B32)," ",IF(U32&gt;3,"ส","ป"))</f>
        <v>ส</v>
      </c>
      <c r="W32" s="32">
        <f t="shared" si="2"/>
        <v>6.666666666666666</v>
      </c>
      <c r="X32" s="32" t="str">
        <f t="shared" si="1"/>
        <v>ป</v>
      </c>
      <c r="Y32" s="32">
        <f>นักเรียนประเมิน!AS29</f>
        <v>6</v>
      </c>
      <c r="Z32" s="32">
        <f>ครูประเมิน!AS29</f>
        <v>8</v>
      </c>
      <c r="AA32" s="32">
        <f>ผู้ปกครอง!AS29</f>
        <v>7</v>
      </c>
      <c r="AB32" s="32">
        <f>IF(ISBLANK(ข้อมูลนักเรียน!B32)," ",AVERAGE(Y32:AA32))</f>
        <v>7</v>
      </c>
      <c r="AC32" s="32" t="str">
        <f>IF(ISBLANK(ข้อมูลนักเรียน!B32)," ",IF(AB32&gt;3,"มีจุดแข็ง","ไม่มีจุดแข็ง"))</f>
        <v>มีจุดแข็ง</v>
      </c>
      <c r="AD32" s="32">
        <f>นักเรียนประเมิน!BT29</f>
        <v>0</v>
      </c>
      <c r="AE32" s="32">
        <f>ครูประเมิน!BT29</f>
        <v>0</v>
      </c>
      <c r="AF32" s="32">
        <f>ผู้ปกครอง!BT29</f>
        <v>0</v>
      </c>
      <c r="AG32" s="32">
        <f>IF(ISBLANK(ข้อมูลนักเรียน!B32)," ",AVERAGE(AD32:AF32))</f>
        <v>0</v>
      </c>
      <c r="AH32" s="32" t="str">
        <f>IF(ISBLANK(ข้อมูลนักเรียน!B32)," ",IF(AG32&gt;0,"ส","ป"))</f>
        <v>ป</v>
      </c>
    </row>
    <row r="33" spans="1:34" ht="16.5" customHeight="1">
      <c r="A33" s="32">
        <v>28</v>
      </c>
      <c r="B33" s="38" t="str">
        <f>IF(ISBLANK(ข้อมูลนักเรียน!B33)," ",ข้อมูลนักเรียน!B33)</f>
        <v> </v>
      </c>
      <c r="C33" s="32" t="str">
        <f>นักเรียนประเมิน!AK30</f>
        <v> </v>
      </c>
      <c r="D33" s="32" t="str">
        <f>ครูประเมิน!AK30</f>
        <v> </v>
      </c>
      <c r="E33" s="32" t="str">
        <f>ผู้ปกครอง!AK30</f>
        <v> </v>
      </c>
      <c r="F33" s="32" t="str">
        <f>IF(ISBLANK(ข้อมูลนักเรียน!B33)," ",AVERAGE(C33:E33))</f>
        <v> </v>
      </c>
      <c r="G33" s="32" t="str">
        <f>IF(ISBLANK(ข้อมูลนักเรียน!B33)," ",IF(F33&gt;5,"ส","ป"))</f>
        <v> </v>
      </c>
      <c r="H33" s="32" t="str">
        <f>นักเรียนประเมิน!AM30</f>
        <v> </v>
      </c>
      <c r="I33" s="32" t="str">
        <f>ครูประเมิน!AM30</f>
        <v> </v>
      </c>
      <c r="J33" s="32" t="str">
        <f>ผู้ปกครอง!AM30</f>
        <v> </v>
      </c>
      <c r="K33" s="32" t="str">
        <f>IF(ISBLANK(ข้อมูลนักเรียน!B33)," ",AVERAGE(H33:J33))</f>
        <v> </v>
      </c>
      <c r="L33" s="32" t="str">
        <f>IF(ISBLANK(ข้อมูลนักเรียน!B33)," ",IF(K33&gt;4,"ส","ป"))</f>
        <v> </v>
      </c>
      <c r="M33" s="32" t="str">
        <f>นักเรียนประเมิน!AO30</f>
        <v> </v>
      </c>
      <c r="N33" s="32" t="str">
        <f>ครูประเมิน!AO30</f>
        <v> </v>
      </c>
      <c r="O33" s="32" t="str">
        <f>ผู้ปกครอง!AO30</f>
        <v> </v>
      </c>
      <c r="P33" s="32" t="str">
        <f>IF(ISBLANK(ข้อมูลนักเรียน!B33)," ",AVERAGE(M33:O33))</f>
        <v> </v>
      </c>
      <c r="Q33" s="32" t="str">
        <f>IF(ISBLANK(ข้อมูลนักเรียน!B33)," ",IF(P33&gt;5,"ส","ป"))</f>
        <v> </v>
      </c>
      <c r="R33" s="32" t="str">
        <f>นักเรียนประเมิน!AQ30</f>
        <v> </v>
      </c>
      <c r="S33" s="32" t="str">
        <f>ครูประเมิน!AQ30</f>
        <v> </v>
      </c>
      <c r="T33" s="32" t="str">
        <f>ผู้ปกครอง!AQ30</f>
        <v> </v>
      </c>
      <c r="U33" s="32" t="str">
        <f>IF(ISBLANK(ข้อมูลนักเรียน!B33)," ",AVERAGE(R33:T33))</f>
        <v> </v>
      </c>
      <c r="V33" s="32" t="str">
        <f>IF(ISBLANK(ข้อมูลนักเรียน!B33)," ",IF(U33&gt;3,"ส","ป"))</f>
        <v> </v>
      </c>
      <c r="W33" s="32" t="str">
        <f t="shared" si="2"/>
        <v> </v>
      </c>
      <c r="X33" s="32" t="str">
        <f t="shared" si="1"/>
        <v> </v>
      </c>
      <c r="Y33" s="32" t="str">
        <f>นักเรียนประเมิน!AS30</f>
        <v> </v>
      </c>
      <c r="Z33" s="32" t="str">
        <f>ครูประเมิน!AS30</f>
        <v> </v>
      </c>
      <c r="AA33" s="32" t="str">
        <f>ผู้ปกครอง!AS30</f>
        <v> </v>
      </c>
      <c r="AB33" s="32" t="str">
        <f>IF(ISBLANK(ข้อมูลนักเรียน!B33)," ",AVERAGE(Y33:AA33))</f>
        <v> </v>
      </c>
      <c r="AC33" s="32" t="str">
        <f>IF(ISBLANK(ข้อมูลนักเรียน!B33)," ",IF(AB33&gt;3,"มีจุดแข็ง","ไม่มีจุดแข็ง"))</f>
        <v> </v>
      </c>
      <c r="AD33" s="32" t="str">
        <f>นักเรียนประเมิน!BT30</f>
        <v> </v>
      </c>
      <c r="AE33" s="32" t="str">
        <f>ครูประเมิน!BT30</f>
        <v> </v>
      </c>
      <c r="AF33" s="32" t="str">
        <f>ผู้ปกครอง!BT30</f>
        <v> </v>
      </c>
      <c r="AG33" s="32" t="str">
        <f>IF(ISBLANK(ข้อมูลนักเรียน!B33)," ",AVERAGE(AD33:AF33))</f>
        <v> </v>
      </c>
      <c r="AH33" s="32" t="str">
        <f>IF(ISBLANK(ข้อมูลนักเรียน!B33)," ",IF(AG33&gt;0,"ส","ป"))</f>
        <v> </v>
      </c>
    </row>
    <row r="34" spans="1:34" ht="16.5" customHeight="1">
      <c r="A34" s="32">
        <v>29</v>
      </c>
      <c r="B34" s="38" t="str">
        <f>IF(ISBLANK(ข้อมูลนักเรียน!B34)," ",ข้อมูลนักเรียน!B34)</f>
        <v> </v>
      </c>
      <c r="C34" s="32" t="str">
        <f>นักเรียนประเมิน!AK31</f>
        <v> </v>
      </c>
      <c r="D34" s="32" t="str">
        <f>ครูประเมิน!AK31</f>
        <v> </v>
      </c>
      <c r="E34" s="32" t="str">
        <f>ผู้ปกครอง!AK31</f>
        <v> </v>
      </c>
      <c r="F34" s="32" t="str">
        <f>IF(ISBLANK(ข้อมูลนักเรียน!B34)," ",AVERAGE(C34:E34))</f>
        <v> </v>
      </c>
      <c r="G34" s="32" t="str">
        <f>IF(ISBLANK(ข้อมูลนักเรียน!B34)," ",IF(F34&gt;5,"ส","ป"))</f>
        <v> </v>
      </c>
      <c r="H34" s="32" t="str">
        <f>นักเรียนประเมิน!AM31</f>
        <v> </v>
      </c>
      <c r="I34" s="32" t="str">
        <f>ครูประเมิน!AM31</f>
        <v> </v>
      </c>
      <c r="J34" s="32" t="str">
        <f>ผู้ปกครอง!AM31</f>
        <v> </v>
      </c>
      <c r="K34" s="32" t="str">
        <f>IF(ISBLANK(ข้อมูลนักเรียน!B34)," ",AVERAGE(H34:J34))</f>
        <v> </v>
      </c>
      <c r="L34" s="32" t="str">
        <f>IF(ISBLANK(ข้อมูลนักเรียน!B34)," ",IF(K34&gt;4,"ส","ป"))</f>
        <v> </v>
      </c>
      <c r="M34" s="32" t="str">
        <f>นักเรียนประเมิน!AO31</f>
        <v> </v>
      </c>
      <c r="N34" s="32" t="str">
        <f>ครูประเมิน!AO31</f>
        <v> </v>
      </c>
      <c r="O34" s="32" t="str">
        <f>ผู้ปกครอง!AO31</f>
        <v> </v>
      </c>
      <c r="P34" s="32" t="str">
        <f>IF(ISBLANK(ข้อมูลนักเรียน!B34)," ",AVERAGE(M34:O34))</f>
        <v> </v>
      </c>
      <c r="Q34" s="32" t="str">
        <f>IF(ISBLANK(ข้อมูลนักเรียน!B34)," ",IF(P34&gt;5,"ส","ป"))</f>
        <v> </v>
      </c>
      <c r="R34" s="32" t="str">
        <f>นักเรียนประเมิน!AQ31</f>
        <v> </v>
      </c>
      <c r="S34" s="32" t="str">
        <f>ครูประเมิน!AQ31</f>
        <v> </v>
      </c>
      <c r="T34" s="32" t="str">
        <f>ผู้ปกครอง!AQ31</f>
        <v> </v>
      </c>
      <c r="U34" s="32" t="str">
        <f>IF(ISBLANK(ข้อมูลนักเรียน!B34)," ",AVERAGE(R34:T34))</f>
        <v> </v>
      </c>
      <c r="V34" s="32" t="str">
        <f>IF(ISBLANK(ข้อมูลนักเรียน!B34)," ",IF(U34&gt;3,"ส","ป"))</f>
        <v> </v>
      </c>
      <c r="W34" s="32" t="str">
        <f t="shared" si="2"/>
        <v> </v>
      </c>
      <c r="X34" s="32" t="str">
        <f t="shared" si="1"/>
        <v> </v>
      </c>
      <c r="Y34" s="32" t="str">
        <f>นักเรียนประเมิน!AS31</f>
        <v> </v>
      </c>
      <c r="Z34" s="32" t="str">
        <f>ครูประเมิน!AS31</f>
        <v> </v>
      </c>
      <c r="AA34" s="32" t="str">
        <f>ผู้ปกครอง!AS31</f>
        <v> </v>
      </c>
      <c r="AB34" s="32" t="str">
        <f>IF(ISBLANK(ข้อมูลนักเรียน!B34)," ",AVERAGE(Y34:AA34))</f>
        <v> </v>
      </c>
      <c r="AC34" s="32" t="str">
        <f>IF(ISBLANK(ข้อมูลนักเรียน!B34)," ",IF(AB34&gt;3,"มีจุดแข็ง","ไม่มีจุดแข็ง"))</f>
        <v> </v>
      </c>
      <c r="AD34" s="32" t="str">
        <f>นักเรียนประเมิน!BT31</f>
        <v> </v>
      </c>
      <c r="AE34" s="32" t="str">
        <f>ครูประเมิน!BT31</f>
        <v> </v>
      </c>
      <c r="AF34" s="32" t="str">
        <f>ผู้ปกครอง!BT31</f>
        <v> </v>
      </c>
      <c r="AG34" s="32" t="str">
        <f>IF(ISBLANK(ข้อมูลนักเรียน!B34)," ",AVERAGE(AD34:AF34))</f>
        <v> </v>
      </c>
      <c r="AH34" s="32" t="str">
        <f>IF(ISBLANK(ข้อมูลนักเรียน!B34)," ",IF(AG34&gt;0,"ส","ป"))</f>
        <v> </v>
      </c>
    </row>
    <row r="35" spans="1:34" ht="16.5" customHeight="1">
      <c r="A35" s="32">
        <v>30</v>
      </c>
      <c r="B35" s="38" t="str">
        <f>IF(ISBLANK(ข้อมูลนักเรียน!B35)," ",ข้อมูลนักเรียน!B35)</f>
        <v> </v>
      </c>
      <c r="C35" s="32" t="str">
        <f>นักเรียนประเมิน!AK32</f>
        <v> </v>
      </c>
      <c r="D35" s="32" t="str">
        <f>ครูประเมิน!AK32</f>
        <v> </v>
      </c>
      <c r="E35" s="32" t="str">
        <f>ผู้ปกครอง!AK32</f>
        <v> </v>
      </c>
      <c r="F35" s="32" t="str">
        <f>IF(ISBLANK(ข้อมูลนักเรียน!B35)," ",AVERAGE(C35:E35))</f>
        <v> </v>
      </c>
      <c r="G35" s="32" t="str">
        <f>IF(ISBLANK(ข้อมูลนักเรียน!B35)," ",IF(F35&gt;5,"ส","ป"))</f>
        <v> </v>
      </c>
      <c r="H35" s="32" t="str">
        <f>นักเรียนประเมิน!AM32</f>
        <v> </v>
      </c>
      <c r="I35" s="32" t="str">
        <f>ครูประเมิน!AM32</f>
        <v> </v>
      </c>
      <c r="J35" s="32" t="str">
        <f>ผู้ปกครอง!AM32</f>
        <v> </v>
      </c>
      <c r="K35" s="32" t="str">
        <f>IF(ISBLANK(ข้อมูลนักเรียน!B35)," ",AVERAGE(H35:J35))</f>
        <v> </v>
      </c>
      <c r="L35" s="32" t="str">
        <f>IF(ISBLANK(ข้อมูลนักเรียน!B35)," ",IF(K35&gt;4,"ส","ป"))</f>
        <v> </v>
      </c>
      <c r="M35" s="32" t="str">
        <f>นักเรียนประเมิน!AO32</f>
        <v> </v>
      </c>
      <c r="N35" s="32" t="str">
        <f>ครูประเมิน!AO32</f>
        <v> </v>
      </c>
      <c r="O35" s="32" t="str">
        <f>ผู้ปกครอง!AO32</f>
        <v> </v>
      </c>
      <c r="P35" s="32" t="str">
        <f>IF(ISBLANK(ข้อมูลนักเรียน!B35)," ",AVERAGE(M35:O35))</f>
        <v> </v>
      </c>
      <c r="Q35" s="32" t="str">
        <f>IF(ISBLANK(ข้อมูลนักเรียน!B35)," ",IF(P35&gt;5,"ส","ป"))</f>
        <v> </v>
      </c>
      <c r="R35" s="32" t="str">
        <f>นักเรียนประเมิน!AQ32</f>
        <v> </v>
      </c>
      <c r="S35" s="32" t="str">
        <f>ครูประเมิน!AQ32</f>
        <v> </v>
      </c>
      <c r="T35" s="32" t="str">
        <f>ผู้ปกครอง!AQ32</f>
        <v> </v>
      </c>
      <c r="U35" s="32" t="str">
        <f>IF(ISBLANK(ข้อมูลนักเรียน!B35)," ",AVERAGE(R35:T35))</f>
        <v> </v>
      </c>
      <c r="V35" s="32" t="str">
        <f>IF(ISBLANK(ข้อมูลนักเรียน!B35)," ",IF(U35&gt;3,"ส","ป"))</f>
        <v> </v>
      </c>
      <c r="W35" s="32" t="str">
        <f t="shared" si="2"/>
        <v> </v>
      </c>
      <c r="X35" s="32" t="str">
        <f t="shared" si="1"/>
        <v> </v>
      </c>
      <c r="Y35" s="32" t="str">
        <f>นักเรียนประเมิน!AS32</f>
        <v> </v>
      </c>
      <c r="Z35" s="32" t="str">
        <f>ครูประเมิน!AS32</f>
        <v> </v>
      </c>
      <c r="AA35" s="32" t="str">
        <f>ผู้ปกครอง!AS32</f>
        <v> </v>
      </c>
      <c r="AB35" s="32" t="str">
        <f>IF(ISBLANK(ข้อมูลนักเรียน!B35)," ",AVERAGE(Y35:AA35))</f>
        <v> </v>
      </c>
      <c r="AC35" s="32" t="str">
        <f>IF(ISBLANK(ข้อมูลนักเรียน!B35)," ",IF(AB35&gt;3,"มีจุดแข็ง","ไม่มีจุดแข็ง"))</f>
        <v> </v>
      </c>
      <c r="AD35" s="32" t="str">
        <f>นักเรียนประเมิน!BT32</f>
        <v> </v>
      </c>
      <c r="AE35" s="32" t="str">
        <f>ครูประเมิน!BT32</f>
        <v> </v>
      </c>
      <c r="AF35" s="32" t="str">
        <f>ผู้ปกครอง!BT32</f>
        <v> </v>
      </c>
      <c r="AG35" s="32" t="str">
        <f>IF(ISBLANK(ข้อมูลนักเรียน!B35)," ",AVERAGE(AD35:AF35))</f>
        <v> </v>
      </c>
      <c r="AH35" s="32" t="str">
        <f>IF(ISBLANK(ข้อมูลนักเรียน!B35)," ",IF(AG35&gt;0,"ส","ป"))</f>
        <v> </v>
      </c>
    </row>
  </sheetData>
  <sheetProtection password="C71F" sheet="1" objects="1" scenarios="1"/>
  <mergeCells count="9">
    <mergeCell ref="AD4:AH4"/>
    <mergeCell ref="A4:A5"/>
    <mergeCell ref="B4:B5"/>
    <mergeCell ref="W4:X4"/>
    <mergeCell ref="Y4:AC4"/>
    <mergeCell ref="R4:V4"/>
    <mergeCell ref="H4:L4"/>
    <mergeCell ref="M4:Q4"/>
    <mergeCell ref="C4:G4"/>
  </mergeCells>
  <printOptions/>
  <pageMargins left="0.35433070866141736" right="0" top="0.3937007874015748" bottom="0.1968503937007874" header="0.5118110236220472" footer="0.5118110236220472"/>
  <pageSetup horizontalDpi="600" verticalDpi="600" orientation="landscape" paperSize="9" r:id="rId1"/>
  <ignoredErrors>
    <ignoredError sqref="B6:B35" unlockedFormula="1"/>
    <ignoredError sqref="P6:Q6 U6:X6 AB6:AC6 AG6:AH6 F6:G6 K6:L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pane xSplit="2" ySplit="6" topLeftCell="C2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E1" sqref="E1"/>
    </sheetView>
  </sheetViews>
  <sheetFormatPr defaultColWidth="9.140625" defaultRowHeight="12.75"/>
  <cols>
    <col min="1" max="1" width="4.8515625" style="10" bestFit="1" customWidth="1"/>
    <col min="2" max="2" width="21.7109375" style="10" customWidth="1"/>
    <col min="3" max="3" width="4.28125" style="10" customWidth="1"/>
    <col min="4" max="4" width="5.421875" style="10" customWidth="1"/>
    <col min="5" max="6" width="4.28125" style="10" bestFit="1" customWidth="1"/>
    <col min="7" max="8" width="4.8515625" style="10" customWidth="1"/>
    <col min="9" max="14" width="4.8515625" style="10" bestFit="1" customWidth="1"/>
    <col min="15" max="16" width="4.28125" style="10" bestFit="1" customWidth="1"/>
    <col min="17" max="17" width="8.00390625" style="10" customWidth="1"/>
    <col min="18" max="18" width="9.140625" style="10" hidden="1" customWidth="1"/>
    <col min="19" max="20" width="2.140625" style="10" hidden="1" customWidth="1"/>
    <col min="21" max="21" width="3.28125" style="10" hidden="1" customWidth="1"/>
    <col min="22" max="22" width="3.00390625" style="10" hidden="1" customWidth="1"/>
    <col min="23" max="23" width="6.57421875" style="10" hidden="1" customWidth="1"/>
    <col min="24" max="16384" width="9.140625" style="10" customWidth="1"/>
  </cols>
  <sheetData>
    <row r="1" ht="29.25">
      <c r="A1" s="20" t="str">
        <f>"โรงเรียน"&amp;ข้อมูลนักเรียน!B2</f>
        <v>โรงเรียนวชิรป่าซาง อ.ป่าซาง จ.ลำพูน  สพม ลำปาง ลำพูน</v>
      </c>
    </row>
    <row r="2" spans="1:34" s="12" customFormat="1" ht="23.25">
      <c r="A2" s="11" t="str">
        <f>"สรุปการคัดกรองนักเรียนรายบุคคล (SDQ) "&amp;" "&amp;ข้อมูลนักเรียน!D2&amp;"  ภาคเรียนที่ "&amp;ข้อมูลนักเรียน!F2&amp;" ปีการศึกษา "&amp;ข้อมูลนักเรียน!B3</f>
        <v>สรุปการคัดกรองนักเรียนรายบุคคล (SDQ)  1  ภาคเรียนที่ 2565 ปีการศึกษา ม.3/2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s="12" customFormat="1" ht="23.25">
      <c r="A3" s="12" t="str">
        <f>"ชั้น "&amp;ข้อมูลนักเรียน!B3&amp;" กลุ่ม "&amp;ข้อมูลนักเรียน!D3</f>
        <v>ชั้น ม.3/2 กลุ่ม 1</v>
      </c>
      <c r="C3" s="36" t="str">
        <f>"ที่ปรึกษา"&amp;ข้อมูลนักเรียน!B4</f>
        <v>ที่ปรึกษานางอำพร  นันทะชัย นางสาวกฤษณา  โสโพธิ์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17" ht="21" customHeight="1">
      <c r="A4" s="51" t="s">
        <v>52</v>
      </c>
      <c r="B4" s="54" t="s">
        <v>10</v>
      </c>
      <c r="C4" s="49" t="s">
        <v>4</v>
      </c>
      <c r="D4" s="49" t="s">
        <v>0</v>
      </c>
      <c r="E4" s="47" t="s">
        <v>1</v>
      </c>
      <c r="F4" s="47"/>
      <c r="G4" s="47" t="s">
        <v>2</v>
      </c>
      <c r="H4" s="47"/>
      <c r="I4" s="47"/>
      <c r="J4" s="47"/>
      <c r="K4" s="47"/>
      <c r="L4" s="47"/>
      <c r="M4" s="50" t="s">
        <v>61</v>
      </c>
      <c r="N4" s="50"/>
      <c r="O4" s="50" t="s">
        <v>3</v>
      </c>
      <c r="P4" s="50"/>
      <c r="Q4" s="57" t="s">
        <v>49</v>
      </c>
    </row>
    <row r="5" spans="1:17" ht="21" customHeight="1">
      <c r="A5" s="52"/>
      <c r="B5" s="55"/>
      <c r="C5" s="49"/>
      <c r="D5" s="49"/>
      <c r="E5" s="47"/>
      <c r="F5" s="47"/>
      <c r="G5" s="49" t="s">
        <v>7</v>
      </c>
      <c r="H5" s="48" t="s">
        <v>25</v>
      </c>
      <c r="I5" s="48"/>
      <c r="J5" s="48"/>
      <c r="K5" s="48"/>
      <c r="L5" s="48"/>
      <c r="M5" s="50"/>
      <c r="N5" s="50"/>
      <c r="O5" s="50"/>
      <c r="P5" s="50"/>
      <c r="Q5" s="58"/>
    </row>
    <row r="6" spans="1:23" ht="57.75" customHeight="1">
      <c r="A6" s="53"/>
      <c r="B6" s="56"/>
      <c r="C6" s="49"/>
      <c r="D6" s="49"/>
      <c r="E6" s="23" t="s">
        <v>5</v>
      </c>
      <c r="F6" s="23" t="s">
        <v>6</v>
      </c>
      <c r="G6" s="49"/>
      <c r="H6" s="23" t="s">
        <v>59</v>
      </c>
      <c r="I6" s="23" t="s">
        <v>14</v>
      </c>
      <c r="J6" s="23" t="s">
        <v>60</v>
      </c>
      <c r="K6" s="23" t="s">
        <v>12</v>
      </c>
      <c r="L6" s="23" t="s">
        <v>13</v>
      </c>
      <c r="M6" s="22" t="s">
        <v>11</v>
      </c>
      <c r="N6" s="22" t="s">
        <v>12</v>
      </c>
      <c r="O6" s="23" t="s">
        <v>8</v>
      </c>
      <c r="P6" s="23" t="s">
        <v>9</v>
      </c>
      <c r="Q6" s="59"/>
      <c r="S6" s="10" t="s">
        <v>24</v>
      </c>
      <c r="T6" s="10" t="s">
        <v>47</v>
      </c>
      <c r="U6" s="10" t="s">
        <v>46</v>
      </c>
      <c r="V6" s="10" t="s">
        <v>45</v>
      </c>
      <c r="W6" s="10" t="s">
        <v>48</v>
      </c>
    </row>
    <row r="7" spans="1:23" s="28" customFormat="1" ht="18" customHeight="1">
      <c r="A7" s="24">
        <v>1</v>
      </c>
      <c r="B7" s="25" t="str">
        <f>IF(ISBLANK(ข้อมูลนักเรียน!B6)," ",ข้อมูลนักเรียน!B6)</f>
        <v>เด็กชายจักรพงศ์  คำเงิน</v>
      </c>
      <c r="C7" s="37" t="str">
        <f>IF(ข้อมูลนักเรียน!C6=""," ",ข้อมูลนักเรียน!C6)</f>
        <v>ป</v>
      </c>
      <c r="D7" s="37" t="str">
        <f>IF(ข้อมูลนักเรียน!D6=""," ",ข้อมูลนักเรียน!D6)</f>
        <v>ป</v>
      </c>
      <c r="E7" s="37" t="str">
        <f>IF(ข้อมูลนักเรียน!E6=""," ",ข้อมูลนักเรียน!E6)</f>
        <v>ป</v>
      </c>
      <c r="F7" s="37" t="str">
        <f>IF(ข้อมูลนักเรียน!F6=""," ",ข้อมูลนักเรียน!F6)</f>
        <v>ป</v>
      </c>
      <c r="G7" s="37" t="str">
        <f>IF(ข้อมูลนักเรียน!G6=""," ",ข้อมูลนักเรียน!G6)</f>
        <v>ป</v>
      </c>
      <c r="H7" s="24" t="str">
        <f>'สรุป SDQ'!G6</f>
        <v>ป</v>
      </c>
      <c r="I7" s="26" t="str">
        <f>'สรุป SDQ'!L6</f>
        <v>ป</v>
      </c>
      <c r="J7" s="26" t="str">
        <f>'สรุป SDQ'!Q6</f>
        <v>ป</v>
      </c>
      <c r="K7" s="26" t="str">
        <f>'สรุป SDQ'!V6</f>
        <v>ส</v>
      </c>
      <c r="L7" s="26" t="str">
        <f>'สรุป SDQ'!X6</f>
        <v>ป</v>
      </c>
      <c r="M7" s="26" t="str">
        <f>'สรุป SDQ'!AH6</f>
        <v>ป</v>
      </c>
      <c r="N7" s="27" t="str">
        <f>'สรุป SDQ'!AC6</f>
        <v>มีจุดแข็ง</v>
      </c>
      <c r="O7" s="37" t="str">
        <f>IF(ข้อมูลนักเรียน!H6=""," ",ข้อมูลนักเรียน!H6)</f>
        <v>ป</v>
      </c>
      <c r="P7" s="37" t="str">
        <f>IF(ข้อมูลนักเรียน!I6=""," ",ข้อมูลนักเรียน!I6)</f>
        <v>ป</v>
      </c>
      <c r="Q7" s="37" t="str">
        <f>IF(SUM(S7:V7)=0," ",IF(W7&gt;0,"เสี่ยง","ปกติ"))</f>
        <v>เสี่ยง</v>
      </c>
      <c r="S7" s="28">
        <f>COUNTIF(C7:P7,$S$6)</f>
        <v>12</v>
      </c>
      <c r="T7" s="28">
        <f>COUNTIF(C7:P7,$T$6)</f>
        <v>1</v>
      </c>
      <c r="U7" s="28">
        <f>COUNTIF(C7:P7,$U$6)</f>
        <v>0</v>
      </c>
      <c r="V7" s="28">
        <f>COUNTIF(C7:P7,$V$6)</f>
        <v>0</v>
      </c>
      <c r="W7" s="28">
        <f>SUM(T7:V7)</f>
        <v>1</v>
      </c>
    </row>
    <row r="8" spans="1:23" s="28" customFormat="1" ht="18" customHeight="1">
      <c r="A8" s="24">
        <v>2</v>
      </c>
      <c r="B8" s="25" t="str">
        <f>IF(ISBLANK(ข้อมูลนักเรียน!B7)," ",ข้อมูลนักเรียน!B7)</f>
        <v>เด็กชายทักษ์ดนัย  ขุนหาญ</v>
      </c>
      <c r="C8" s="37" t="str">
        <f>IF(ข้อมูลนักเรียน!C7=""," ",ข้อมูลนักเรียน!C7)</f>
        <v>ป</v>
      </c>
      <c r="D8" s="37" t="str">
        <f>IF(ข้อมูลนักเรียน!D7=""," ",ข้อมูลนักเรียน!D7)</f>
        <v>ป</v>
      </c>
      <c r="E8" s="37" t="str">
        <f>IF(ข้อมูลนักเรียน!E7=""," ",ข้อมูลนักเรียน!E7)</f>
        <v>ป</v>
      </c>
      <c r="F8" s="37" t="str">
        <f>IF(ข้อมูลนักเรียน!F7=""," ",ข้อมูลนักเรียน!F7)</f>
        <v>ป</v>
      </c>
      <c r="G8" s="37" t="str">
        <f>IF(ข้อมูลนักเรียน!G7=""," ",ข้อมูลนักเรียน!G7)</f>
        <v>ป</v>
      </c>
      <c r="H8" s="24" t="str">
        <f>'สรุป SDQ'!G7</f>
        <v>ป</v>
      </c>
      <c r="I8" s="26" t="str">
        <f>'สรุป SDQ'!L7</f>
        <v>ป</v>
      </c>
      <c r="J8" s="26" t="str">
        <f>'สรุป SDQ'!Q7</f>
        <v>ป</v>
      </c>
      <c r="K8" s="26" t="str">
        <f>'สรุป SDQ'!V7</f>
        <v>ป</v>
      </c>
      <c r="L8" s="26" t="str">
        <f>'สรุป SDQ'!X7</f>
        <v>ป</v>
      </c>
      <c r="M8" s="26" t="str">
        <f>'สรุป SDQ'!AH7</f>
        <v>ป</v>
      </c>
      <c r="N8" s="27" t="str">
        <f>'สรุป SDQ'!AC7</f>
        <v>มีจุดแข็ง</v>
      </c>
      <c r="O8" s="37" t="str">
        <f>IF(ข้อมูลนักเรียน!H7=""," ",ข้อมูลนักเรียน!H7)</f>
        <v>ป</v>
      </c>
      <c r="P8" s="37" t="str">
        <f>IF(ข้อมูลนักเรียน!I7=""," ",ข้อมูลนักเรียน!I7)</f>
        <v>ป</v>
      </c>
      <c r="Q8" s="37" t="str">
        <f aca="true" t="shared" si="0" ref="Q8:Q24">IF(SUM(S8:V8)=0," ",IF(W8&gt;0,"เสี่ยง","ปกติ"))</f>
        <v>ปกติ</v>
      </c>
      <c r="S8" s="28">
        <f aca="true" t="shared" si="1" ref="S8:S36">COUNTIF(C8:P8,$S$6)</f>
        <v>13</v>
      </c>
      <c r="T8" s="28">
        <f aca="true" t="shared" si="2" ref="T8:T36">COUNTIF(C8:P8,$T$6)</f>
        <v>0</v>
      </c>
      <c r="U8" s="28">
        <f aca="true" t="shared" si="3" ref="U8:U36">COUNTIF(C8:P8,$U$6)</f>
        <v>0</v>
      </c>
      <c r="V8" s="28">
        <f aca="true" t="shared" si="4" ref="V8:V36">COUNTIF(C8:P8,$V$6)</f>
        <v>0</v>
      </c>
      <c r="W8" s="28">
        <f aca="true" t="shared" si="5" ref="W8:W36">SUM(T8:V8)</f>
        <v>0</v>
      </c>
    </row>
    <row r="9" spans="1:23" s="28" customFormat="1" ht="18" customHeight="1">
      <c r="A9" s="24">
        <v>3</v>
      </c>
      <c r="B9" s="25" t="str">
        <f>IF(ISBLANK(ข้อมูลนักเรียน!B8)," ",ข้อมูลนักเรียน!B8)</f>
        <v>เด็กชายทักษ์ดนัย  สิทธิบัว</v>
      </c>
      <c r="C9" s="37" t="str">
        <f>IF(ข้อมูลนักเรียน!C8=""," ",ข้อมูลนักเรียน!C8)</f>
        <v>ป</v>
      </c>
      <c r="D9" s="37" t="str">
        <f>IF(ข้อมูลนักเรียน!D8=""," ",ข้อมูลนักเรียน!D8)</f>
        <v>ป</v>
      </c>
      <c r="E9" s="37" t="str">
        <f>IF(ข้อมูลนักเรียน!E8=""," ",ข้อมูลนักเรียน!E8)</f>
        <v>ป</v>
      </c>
      <c r="F9" s="37" t="str">
        <f>IF(ข้อมูลนักเรียน!F8=""," ",ข้อมูลนักเรียน!F8)</f>
        <v>ป</v>
      </c>
      <c r="G9" s="37" t="str">
        <f>IF(ข้อมูลนักเรียน!G8=""," ",ข้อมูลนักเรียน!G8)</f>
        <v>ป</v>
      </c>
      <c r="H9" s="24" t="str">
        <f>'สรุป SDQ'!G8</f>
        <v>ป</v>
      </c>
      <c r="I9" s="26" t="str">
        <f>'สรุป SDQ'!L8</f>
        <v>ป</v>
      </c>
      <c r="J9" s="26" t="str">
        <f>'สรุป SDQ'!Q8</f>
        <v>ป</v>
      </c>
      <c r="K9" s="26" t="str">
        <f>'สรุป SDQ'!V8</f>
        <v>ส</v>
      </c>
      <c r="L9" s="26" t="str">
        <f>'สรุป SDQ'!X8</f>
        <v>ป</v>
      </c>
      <c r="M9" s="26" t="str">
        <f>'สรุป SDQ'!AH8</f>
        <v>ป</v>
      </c>
      <c r="N9" s="27" t="str">
        <f>'สรุป SDQ'!AC8</f>
        <v>มีจุดแข็ง</v>
      </c>
      <c r="O9" s="37" t="str">
        <f>IF(ข้อมูลนักเรียน!H8=""," ",ข้อมูลนักเรียน!H8)</f>
        <v>ป</v>
      </c>
      <c r="P9" s="37" t="str">
        <f>IF(ข้อมูลนักเรียน!I8=""," ",ข้อมูลนักเรียน!I8)</f>
        <v>ป</v>
      </c>
      <c r="Q9" s="37" t="str">
        <f t="shared" si="0"/>
        <v>เสี่ยง</v>
      </c>
      <c r="S9" s="28">
        <f t="shared" si="1"/>
        <v>12</v>
      </c>
      <c r="T9" s="28">
        <f t="shared" si="2"/>
        <v>1</v>
      </c>
      <c r="U9" s="28">
        <f t="shared" si="3"/>
        <v>0</v>
      </c>
      <c r="V9" s="28">
        <f t="shared" si="4"/>
        <v>0</v>
      </c>
      <c r="W9" s="28">
        <f t="shared" si="5"/>
        <v>1</v>
      </c>
    </row>
    <row r="10" spans="1:23" s="28" customFormat="1" ht="18" customHeight="1">
      <c r="A10" s="24">
        <v>4</v>
      </c>
      <c r="B10" s="25" t="str">
        <f>IF(ISBLANK(ข้อมูลนักเรียน!B9)," ",ข้อมูลนักเรียน!B9)</f>
        <v>เด็กชายทัตพล  สุภากาศ</v>
      </c>
      <c r="C10" s="37" t="str">
        <f>IF(ข้อมูลนักเรียน!C9=""," ",ข้อมูลนักเรียน!C9)</f>
        <v>ป</v>
      </c>
      <c r="D10" s="37" t="str">
        <f>IF(ข้อมูลนักเรียน!D9=""," ",ข้อมูลนักเรียน!D9)</f>
        <v>ป</v>
      </c>
      <c r="E10" s="37" t="str">
        <f>IF(ข้อมูลนักเรียน!E9=""," ",ข้อมูลนักเรียน!E9)</f>
        <v>ป</v>
      </c>
      <c r="F10" s="37" t="str">
        <f>IF(ข้อมูลนักเรียน!F9=""," ",ข้อมูลนักเรียน!F9)</f>
        <v>ป</v>
      </c>
      <c r="G10" s="37" t="str">
        <f>IF(ข้อมูลนักเรียน!G9=""," ",ข้อมูลนักเรียน!G9)</f>
        <v>ป</v>
      </c>
      <c r="H10" s="24" t="str">
        <f>'สรุป SDQ'!G9</f>
        <v>ป</v>
      </c>
      <c r="I10" s="26" t="str">
        <f>'สรุป SDQ'!L9</f>
        <v>ป</v>
      </c>
      <c r="J10" s="26" t="str">
        <f>'สรุป SDQ'!Q9</f>
        <v>ป</v>
      </c>
      <c r="K10" s="26" t="str">
        <f>'สรุป SDQ'!V9</f>
        <v>ป</v>
      </c>
      <c r="L10" s="26" t="str">
        <f>'สรุป SDQ'!X9</f>
        <v>ป</v>
      </c>
      <c r="M10" s="26" t="str">
        <f>'สรุป SDQ'!AH9</f>
        <v>ป</v>
      </c>
      <c r="N10" s="27" t="str">
        <f>'สรุป SDQ'!AC9</f>
        <v>มีจุดแข็ง</v>
      </c>
      <c r="O10" s="37" t="str">
        <f>IF(ข้อมูลนักเรียน!H9=""," ",ข้อมูลนักเรียน!H9)</f>
        <v>ป</v>
      </c>
      <c r="P10" s="37" t="str">
        <f>IF(ข้อมูลนักเรียน!I9=""," ",ข้อมูลนักเรียน!I9)</f>
        <v>ป</v>
      </c>
      <c r="Q10" s="37" t="str">
        <f t="shared" si="0"/>
        <v>ปกติ</v>
      </c>
      <c r="S10" s="28">
        <f t="shared" si="1"/>
        <v>13</v>
      </c>
      <c r="T10" s="28">
        <f t="shared" si="2"/>
        <v>0</v>
      </c>
      <c r="U10" s="28">
        <f t="shared" si="3"/>
        <v>0</v>
      </c>
      <c r="V10" s="28">
        <f t="shared" si="4"/>
        <v>0</v>
      </c>
      <c r="W10" s="28">
        <f t="shared" si="5"/>
        <v>0</v>
      </c>
    </row>
    <row r="11" spans="1:23" s="28" customFormat="1" ht="18" customHeight="1">
      <c r="A11" s="24">
        <v>5</v>
      </c>
      <c r="B11" s="25" t="str">
        <f>IF(ISBLANK(ข้อมูลนักเรียน!B10)," ",ข้อมูลนักเรียน!B10)</f>
        <v>เด็กชายธนวัฒน์  ตันกุล</v>
      </c>
      <c r="C11" s="37" t="str">
        <f>IF(ข้อมูลนักเรียน!C10=""," ",ข้อมูลนักเรียน!C10)</f>
        <v>ป</v>
      </c>
      <c r="D11" s="37" t="str">
        <f>IF(ข้อมูลนักเรียน!D10=""," ",ข้อมูลนักเรียน!D10)</f>
        <v>ป</v>
      </c>
      <c r="E11" s="37" t="str">
        <f>IF(ข้อมูลนักเรียน!E10=""," ",ข้อมูลนักเรียน!E10)</f>
        <v>ป</v>
      </c>
      <c r="F11" s="37" t="str">
        <f>IF(ข้อมูลนักเรียน!F10=""," ",ข้อมูลนักเรียน!F10)</f>
        <v>ป</v>
      </c>
      <c r="G11" s="37" t="str">
        <f>IF(ข้อมูลนักเรียน!G10=""," ",ข้อมูลนักเรียน!G10)</f>
        <v>ป</v>
      </c>
      <c r="H11" s="24" t="str">
        <f>'สรุป SDQ'!G10</f>
        <v>ป</v>
      </c>
      <c r="I11" s="26" t="str">
        <f>'สรุป SDQ'!L10</f>
        <v>ป</v>
      </c>
      <c r="J11" s="26" t="str">
        <f>'สรุป SDQ'!Q10</f>
        <v>ป</v>
      </c>
      <c r="K11" s="26" t="str">
        <f>'สรุป SDQ'!V10</f>
        <v>ส</v>
      </c>
      <c r="L11" s="26" t="str">
        <f>'สรุป SDQ'!X10</f>
        <v>ป</v>
      </c>
      <c r="M11" s="26" t="str">
        <f>'สรุป SDQ'!AH10</f>
        <v>ป</v>
      </c>
      <c r="N11" s="27" t="str">
        <f>'สรุป SDQ'!AC10</f>
        <v>มีจุดแข็ง</v>
      </c>
      <c r="O11" s="37" t="str">
        <f>IF(ข้อมูลนักเรียน!H10=""," ",ข้อมูลนักเรียน!H10)</f>
        <v>ป</v>
      </c>
      <c r="P11" s="37" t="str">
        <f>IF(ข้อมูลนักเรียน!I10=""," ",ข้อมูลนักเรียน!I10)</f>
        <v>ป</v>
      </c>
      <c r="Q11" s="37" t="str">
        <f t="shared" si="0"/>
        <v>เสี่ยง</v>
      </c>
      <c r="S11" s="28">
        <f t="shared" si="1"/>
        <v>12</v>
      </c>
      <c r="T11" s="28">
        <f t="shared" si="2"/>
        <v>1</v>
      </c>
      <c r="U11" s="28">
        <f t="shared" si="3"/>
        <v>0</v>
      </c>
      <c r="V11" s="28">
        <f t="shared" si="4"/>
        <v>0</v>
      </c>
      <c r="W11" s="28">
        <f t="shared" si="5"/>
        <v>1</v>
      </c>
    </row>
    <row r="12" spans="1:23" s="28" customFormat="1" ht="18" customHeight="1">
      <c r="A12" s="24">
        <v>6</v>
      </c>
      <c r="B12" s="25" t="str">
        <f>IF(ISBLANK(ข้อมูลนักเรียน!B11)," ",ข้อมูลนักเรียน!B11)</f>
        <v>เด็กชายธนุพงษ์  หมื่นสิทธิกาศ</v>
      </c>
      <c r="C12" s="37" t="str">
        <f>IF(ข้อมูลนักเรียน!C11=""," ",ข้อมูลนักเรียน!C11)</f>
        <v>ป</v>
      </c>
      <c r="D12" s="37" t="str">
        <f>IF(ข้อมูลนักเรียน!D11=""," ",ข้อมูลนักเรียน!D11)</f>
        <v>ป</v>
      </c>
      <c r="E12" s="37" t="str">
        <f>IF(ข้อมูลนักเรียน!E11=""," ",ข้อมูลนักเรียน!E11)</f>
        <v>เสี่ยง</v>
      </c>
      <c r="F12" s="37" t="str">
        <f>IF(ข้อมูลนักเรียน!F11=""," ",ข้อมูลนักเรียน!F11)</f>
        <v>ป</v>
      </c>
      <c r="G12" s="37" t="str">
        <f>IF(ข้อมูลนักเรียน!G11=""," ",ข้อมูลนักเรียน!G11)</f>
        <v>ป</v>
      </c>
      <c r="H12" s="24" t="str">
        <f>'สรุป SDQ'!G11</f>
        <v>ป</v>
      </c>
      <c r="I12" s="26" t="str">
        <f>'สรุป SDQ'!L11</f>
        <v>ป</v>
      </c>
      <c r="J12" s="26" t="str">
        <f>'สรุป SDQ'!Q11</f>
        <v>ป</v>
      </c>
      <c r="K12" s="26" t="str">
        <f>'สรุป SDQ'!V11</f>
        <v>ส</v>
      </c>
      <c r="L12" s="26" t="str">
        <f>'สรุป SDQ'!X11</f>
        <v>ป</v>
      </c>
      <c r="M12" s="26" t="str">
        <f>'สรุป SDQ'!AH11</f>
        <v>ป</v>
      </c>
      <c r="N12" s="27" t="str">
        <f>'สรุป SDQ'!AC11</f>
        <v>มีจุดแข็ง</v>
      </c>
      <c r="O12" s="37" t="str">
        <f>IF(ข้อมูลนักเรียน!H11=""," ",ข้อมูลนักเรียน!H11)</f>
        <v>ป</v>
      </c>
      <c r="P12" s="37" t="str">
        <f>IF(ข้อมูลนักเรียน!I11=""," ",ข้อมูลนักเรียน!I11)</f>
        <v>ป</v>
      </c>
      <c r="Q12" s="37" t="str">
        <f t="shared" si="0"/>
        <v>เสี่ยง</v>
      </c>
      <c r="S12" s="28">
        <f t="shared" si="1"/>
        <v>11</v>
      </c>
      <c r="T12" s="28">
        <f t="shared" si="2"/>
        <v>1</v>
      </c>
      <c r="U12" s="28">
        <f t="shared" si="3"/>
        <v>0</v>
      </c>
      <c r="V12" s="28">
        <f t="shared" si="4"/>
        <v>0</v>
      </c>
      <c r="W12" s="28">
        <f t="shared" si="5"/>
        <v>1</v>
      </c>
    </row>
    <row r="13" spans="1:23" s="28" customFormat="1" ht="18" customHeight="1">
      <c r="A13" s="24">
        <v>7</v>
      </c>
      <c r="B13" s="25" t="str">
        <f>IF(ISBLANK(ข้อมูลนักเรียน!B12)," ",ข้อมูลนักเรียน!B12)</f>
        <v>เด็กชายภาณุมาศ  คำยอง</v>
      </c>
      <c r="C13" s="37" t="str">
        <f>IF(ข้อมูลนักเรียน!C12=""," ",ข้อมูลนักเรียน!C12)</f>
        <v>ป</v>
      </c>
      <c r="D13" s="37" t="str">
        <f>IF(ข้อมูลนักเรียน!D12=""," ",ข้อมูลนักเรียน!D12)</f>
        <v>ป</v>
      </c>
      <c r="E13" s="37" t="str">
        <f>IF(ข้อมูลนักเรียน!E12=""," ",ข้อมูลนักเรียน!E12)</f>
        <v>ป</v>
      </c>
      <c r="F13" s="37" t="str">
        <f>IF(ข้อมูลนักเรียน!F12=""," ",ข้อมูลนักเรียน!F12)</f>
        <v>ป</v>
      </c>
      <c r="G13" s="37" t="str">
        <f>IF(ข้อมูลนักเรียน!G12=""," ",ข้อมูลนักเรียน!G12)</f>
        <v>ป</v>
      </c>
      <c r="H13" s="24" t="str">
        <f>'สรุป SDQ'!G12</f>
        <v>ป</v>
      </c>
      <c r="I13" s="26" t="str">
        <f>'สรุป SDQ'!L12</f>
        <v>ป</v>
      </c>
      <c r="J13" s="26" t="str">
        <f>'สรุป SDQ'!Q12</f>
        <v>ป</v>
      </c>
      <c r="K13" s="26" t="str">
        <f>'สรุป SDQ'!V12</f>
        <v>ส</v>
      </c>
      <c r="L13" s="26" t="str">
        <f>'สรุป SDQ'!X12</f>
        <v>ป</v>
      </c>
      <c r="M13" s="26" t="str">
        <f>'สรุป SDQ'!AH12</f>
        <v>ป</v>
      </c>
      <c r="N13" s="27" t="str">
        <f>'สรุป SDQ'!AC12</f>
        <v>มีจุดแข็ง</v>
      </c>
      <c r="O13" s="37" t="str">
        <f>IF(ข้อมูลนักเรียน!H12=""," ",ข้อมูลนักเรียน!H12)</f>
        <v>ป</v>
      </c>
      <c r="P13" s="37" t="str">
        <f>IF(ข้อมูลนักเรียน!I12=""," ",ข้อมูลนักเรียน!I12)</f>
        <v>ป</v>
      </c>
      <c r="Q13" s="37" t="str">
        <f t="shared" si="0"/>
        <v>เสี่ยง</v>
      </c>
      <c r="S13" s="28">
        <f t="shared" si="1"/>
        <v>12</v>
      </c>
      <c r="T13" s="28">
        <f t="shared" si="2"/>
        <v>1</v>
      </c>
      <c r="U13" s="28">
        <f t="shared" si="3"/>
        <v>0</v>
      </c>
      <c r="V13" s="28">
        <f t="shared" si="4"/>
        <v>0</v>
      </c>
      <c r="W13" s="28">
        <f t="shared" si="5"/>
        <v>1</v>
      </c>
    </row>
    <row r="14" spans="1:23" s="28" customFormat="1" ht="18" customHeight="1">
      <c r="A14" s="24">
        <v>8</v>
      </c>
      <c r="B14" s="25" t="str">
        <f>IF(ISBLANK(ข้อมูลนักเรียน!B13)," ",ข้อมูลนักเรียน!B13)</f>
        <v>เด็กชายภาณุวัฒน์  จี้รัตน์</v>
      </c>
      <c r="C14" s="37" t="str">
        <f>IF(ข้อมูลนักเรียน!C13=""," ",ข้อมูลนักเรียน!C13)</f>
        <v>ป</v>
      </c>
      <c r="D14" s="37" t="str">
        <f>IF(ข้อมูลนักเรียน!D13=""," ",ข้อมูลนักเรียน!D13)</f>
        <v>ป</v>
      </c>
      <c r="E14" s="37" t="str">
        <f>IF(ข้อมูลนักเรียน!E13=""," ",ข้อมูลนักเรียน!E13)</f>
        <v>ป</v>
      </c>
      <c r="F14" s="37" t="str">
        <f>IF(ข้อมูลนักเรียน!F13=""," ",ข้อมูลนักเรียน!F13)</f>
        <v>ป</v>
      </c>
      <c r="G14" s="37" t="str">
        <f>IF(ข้อมูลนักเรียน!G13=""," ",ข้อมูลนักเรียน!G13)</f>
        <v>ป</v>
      </c>
      <c r="H14" s="24" t="str">
        <f>'สรุป SDQ'!G13</f>
        <v>ป</v>
      </c>
      <c r="I14" s="26" t="str">
        <f>'สรุป SDQ'!L13</f>
        <v>ป</v>
      </c>
      <c r="J14" s="26" t="str">
        <f>'สรุป SDQ'!Q13</f>
        <v>ป</v>
      </c>
      <c r="K14" s="26" t="str">
        <f>'สรุป SDQ'!V13</f>
        <v>ป</v>
      </c>
      <c r="L14" s="26" t="str">
        <f>'สรุป SDQ'!X13</f>
        <v>ป</v>
      </c>
      <c r="M14" s="26" t="str">
        <f>'สรุป SDQ'!AH13</f>
        <v>ป</v>
      </c>
      <c r="N14" s="27" t="str">
        <f>'สรุป SDQ'!AC13</f>
        <v>มีจุดแข็ง</v>
      </c>
      <c r="O14" s="37" t="str">
        <f>IF(ข้อมูลนักเรียน!H13=""," ",ข้อมูลนักเรียน!H13)</f>
        <v>ป</v>
      </c>
      <c r="P14" s="37" t="str">
        <f>IF(ข้อมูลนักเรียน!I13=""," ",ข้อมูลนักเรียน!I13)</f>
        <v>ป</v>
      </c>
      <c r="Q14" s="37" t="str">
        <f t="shared" si="0"/>
        <v>ปกติ</v>
      </c>
      <c r="S14" s="28">
        <f t="shared" si="1"/>
        <v>13</v>
      </c>
      <c r="T14" s="28">
        <f t="shared" si="2"/>
        <v>0</v>
      </c>
      <c r="U14" s="28">
        <f t="shared" si="3"/>
        <v>0</v>
      </c>
      <c r="V14" s="28">
        <f t="shared" si="4"/>
        <v>0</v>
      </c>
      <c r="W14" s="28">
        <f t="shared" si="5"/>
        <v>0</v>
      </c>
    </row>
    <row r="15" spans="1:23" s="28" customFormat="1" ht="18" customHeight="1">
      <c r="A15" s="24">
        <v>9</v>
      </c>
      <c r="B15" s="25" t="str">
        <f>IF(ISBLANK(ข้อมูลนักเรียน!B14)," ",ข้อมูลนักเรียน!B14)</f>
        <v>เด็กชายภูริภัทร  จุมปูสี</v>
      </c>
      <c r="C15" s="37" t="str">
        <f>IF(ข้อมูลนักเรียน!C14=""," ",ข้อมูลนักเรียน!C14)</f>
        <v>ป</v>
      </c>
      <c r="D15" s="37" t="str">
        <f>IF(ข้อมูลนักเรียน!D14=""," ",ข้อมูลนักเรียน!D14)</f>
        <v>ป</v>
      </c>
      <c r="E15" s="37" t="str">
        <f>IF(ข้อมูลนักเรียน!E14=""," ",ข้อมูลนักเรียน!E14)</f>
        <v>ป</v>
      </c>
      <c r="F15" s="37" t="str">
        <f>IF(ข้อมูลนักเรียน!F14=""," ",ข้อมูลนักเรียน!F14)</f>
        <v>ป</v>
      </c>
      <c r="G15" s="37" t="str">
        <f>IF(ข้อมูลนักเรียน!G14=""," ",ข้อมูลนักเรียน!G14)</f>
        <v>ป</v>
      </c>
      <c r="H15" s="24" t="str">
        <f>'สรุป SDQ'!G14</f>
        <v>ส</v>
      </c>
      <c r="I15" s="26" t="str">
        <f>'สรุป SDQ'!L14</f>
        <v>ป</v>
      </c>
      <c r="J15" s="26" t="str">
        <f>'สรุป SDQ'!Q14</f>
        <v>ป</v>
      </c>
      <c r="K15" s="26" t="str">
        <f>'สรุป SDQ'!V14</f>
        <v>ส</v>
      </c>
      <c r="L15" s="26" t="str">
        <f>'สรุป SDQ'!X14</f>
        <v>ส</v>
      </c>
      <c r="M15" s="26" t="str">
        <f>'สรุป SDQ'!AH14</f>
        <v>ป</v>
      </c>
      <c r="N15" s="27" t="str">
        <f>'สรุป SDQ'!AC14</f>
        <v>มีจุดแข็ง</v>
      </c>
      <c r="O15" s="37" t="str">
        <f>IF(ข้อมูลนักเรียน!H14=""," ",ข้อมูลนักเรียน!H14)</f>
        <v>ป</v>
      </c>
      <c r="P15" s="37" t="str">
        <f>IF(ข้อมูลนักเรียน!I14=""," ",ข้อมูลนักเรียน!I14)</f>
        <v>ป</v>
      </c>
      <c r="Q15" s="37" t="str">
        <f t="shared" si="0"/>
        <v>เสี่ยง</v>
      </c>
      <c r="S15" s="28">
        <f t="shared" si="1"/>
        <v>10</v>
      </c>
      <c r="T15" s="28">
        <f t="shared" si="2"/>
        <v>3</v>
      </c>
      <c r="U15" s="28">
        <f t="shared" si="3"/>
        <v>0</v>
      </c>
      <c r="V15" s="28">
        <f t="shared" si="4"/>
        <v>0</v>
      </c>
      <c r="W15" s="28">
        <f t="shared" si="5"/>
        <v>3</v>
      </c>
    </row>
    <row r="16" spans="1:23" s="28" customFormat="1" ht="18" customHeight="1">
      <c r="A16" s="24">
        <v>10</v>
      </c>
      <c r="B16" s="25" t="str">
        <f>IF(ISBLANK(ข้อมูลนักเรียน!B15)," ",ข้อมูลนักเรียน!B15)</f>
        <v>เด็กชายวรโชติ  รุ่งรัตน์</v>
      </c>
      <c r="C16" s="37" t="str">
        <f>IF(ข้อมูลนักเรียน!C17=""," ",ข้อมูลนักเรียน!C17)</f>
        <v>ป</v>
      </c>
      <c r="D16" s="37" t="str">
        <f>IF(ข้อมูลนักเรียน!D15=""," ",ข้อมูลนักเรียน!D15)</f>
        <v>ป</v>
      </c>
      <c r="E16" s="37" t="str">
        <f>IF(ข้อมูลนักเรียน!E15=""," ",ข้อมูลนักเรียน!E15)</f>
        <v>ป</v>
      </c>
      <c r="F16" s="37" t="str">
        <f>IF(ข้อมูลนักเรียน!F15=""," ",ข้อมูลนักเรียน!F15)</f>
        <v>ป</v>
      </c>
      <c r="G16" s="37" t="str">
        <f>IF(ข้อมูลนักเรียน!G15=""," ",ข้อมูลนักเรียน!G15)</f>
        <v>ป</v>
      </c>
      <c r="H16" s="24" t="str">
        <f>'สรุป SDQ'!G15</f>
        <v>ป</v>
      </c>
      <c r="I16" s="26" t="str">
        <f>'สรุป SDQ'!L15</f>
        <v>ป</v>
      </c>
      <c r="J16" s="26" t="str">
        <f>'สรุป SDQ'!Q15</f>
        <v>ส</v>
      </c>
      <c r="K16" s="26" t="str">
        <f>'สรุป SDQ'!V15</f>
        <v>ป</v>
      </c>
      <c r="L16" s="26" t="str">
        <f>'สรุป SDQ'!X15</f>
        <v>ป</v>
      </c>
      <c r="M16" s="26" t="str">
        <f>'สรุป SDQ'!AH15</f>
        <v>ป</v>
      </c>
      <c r="N16" s="27" t="str">
        <f>'สรุป SDQ'!AC15</f>
        <v>มีจุดแข็ง</v>
      </c>
      <c r="O16" s="37" t="str">
        <f>IF(ข้อมูลนักเรียน!H15=""," ",ข้อมูลนักเรียน!H15)</f>
        <v>ป</v>
      </c>
      <c r="P16" s="37" t="str">
        <f>IF(ข้อมูลนักเรียน!I15=""," ",ข้อมูลนักเรียน!I15)</f>
        <v>ป</v>
      </c>
      <c r="Q16" s="37" t="str">
        <f t="shared" si="0"/>
        <v>เสี่ยง</v>
      </c>
      <c r="S16" s="28">
        <f t="shared" si="1"/>
        <v>12</v>
      </c>
      <c r="T16" s="28">
        <f t="shared" si="2"/>
        <v>1</v>
      </c>
      <c r="U16" s="28">
        <f t="shared" si="3"/>
        <v>0</v>
      </c>
      <c r="V16" s="28">
        <f t="shared" si="4"/>
        <v>0</v>
      </c>
      <c r="W16" s="28">
        <f t="shared" si="5"/>
        <v>1</v>
      </c>
    </row>
    <row r="17" spans="1:23" s="28" customFormat="1" ht="18" customHeight="1">
      <c r="A17" s="24">
        <v>11</v>
      </c>
      <c r="B17" s="25" t="str">
        <f>IF(ISBLANK(ข้อมูลนักเรียน!B16)," ",ข้อมูลนักเรียน!B16)</f>
        <v>เด็กชายศิวดล  ใจป้อม</v>
      </c>
      <c r="C17" s="37" t="str">
        <f>IF(ข้อมูลนักเรียน!C16=""," ",ข้อมูลนักเรียน!C16)</f>
        <v>ป</v>
      </c>
      <c r="D17" s="37" t="str">
        <f>IF(ข้อมูลนักเรียน!D16=""," ",ข้อมูลนักเรียน!D16)</f>
        <v>ป</v>
      </c>
      <c r="E17" s="37" t="str">
        <f>IF(ข้อมูลนักเรียน!E16=""," ",ข้อมูลนักเรียน!E16)</f>
        <v>ป</v>
      </c>
      <c r="F17" s="37" t="str">
        <f>IF(ข้อมูลนักเรียน!F16=""," ",ข้อมูลนักเรียน!F16)</f>
        <v>ป</v>
      </c>
      <c r="G17" s="37" t="str">
        <f>IF(ข้อมูลนักเรียน!G16=""," ",ข้อมูลนักเรียน!G16)</f>
        <v>ป</v>
      </c>
      <c r="H17" s="24" t="str">
        <f>'สรุป SDQ'!G16</f>
        <v>ป</v>
      </c>
      <c r="I17" s="26" t="str">
        <f>'สรุป SDQ'!L16</f>
        <v>ป</v>
      </c>
      <c r="J17" s="26" t="str">
        <f>'สรุป SDQ'!Q16</f>
        <v>ป</v>
      </c>
      <c r="K17" s="26" t="str">
        <f>'สรุป SDQ'!V16</f>
        <v>ป</v>
      </c>
      <c r="L17" s="26" t="str">
        <f>'สรุป SDQ'!X16</f>
        <v>ป</v>
      </c>
      <c r="M17" s="26" t="str">
        <f>'สรุป SDQ'!AH16</f>
        <v>ป</v>
      </c>
      <c r="N17" s="27" t="str">
        <f>'สรุป SDQ'!AC16</f>
        <v>มีจุดแข็ง</v>
      </c>
      <c r="O17" s="37" t="str">
        <f>IF(ข้อมูลนักเรียน!H16=""," ",ข้อมูลนักเรียน!H16)</f>
        <v>ป</v>
      </c>
      <c r="P17" s="37" t="str">
        <f>IF(ข้อมูลนักเรียน!I16=""," ",ข้อมูลนักเรียน!I16)</f>
        <v>ป</v>
      </c>
      <c r="Q17" s="37" t="str">
        <f t="shared" si="0"/>
        <v>ปกติ</v>
      </c>
      <c r="S17" s="28">
        <f t="shared" si="1"/>
        <v>13</v>
      </c>
      <c r="T17" s="28">
        <f t="shared" si="2"/>
        <v>0</v>
      </c>
      <c r="U17" s="28">
        <f t="shared" si="3"/>
        <v>0</v>
      </c>
      <c r="V17" s="28">
        <f t="shared" si="4"/>
        <v>0</v>
      </c>
      <c r="W17" s="28">
        <f t="shared" si="5"/>
        <v>0</v>
      </c>
    </row>
    <row r="18" spans="1:23" s="28" customFormat="1" ht="18" customHeight="1">
      <c r="A18" s="24">
        <v>12</v>
      </c>
      <c r="B18" s="25" t="str">
        <f>IF(ISBLANK(ข้อมูลนักเรียน!B17)," ",ข้อมูลนักเรียน!B17)</f>
        <v>เด็กชายวรพันธ์  ขัดทา</v>
      </c>
      <c r="C18" s="37" t="e">
        <f>IF(ข้อมูลนักเรียน!#REF!=""," ",ข้อมูลนักเรียน!#REF!)</f>
        <v>#REF!</v>
      </c>
      <c r="D18" s="37" t="str">
        <f>IF(ข้อมูลนักเรียน!D17=""," ",ข้อมูลนักเรียน!D17)</f>
        <v>ป</v>
      </c>
      <c r="E18" s="37" t="str">
        <f>IF(ข้อมูลนักเรียน!E17=""," ",ข้อมูลนักเรียน!E17)</f>
        <v>ป</v>
      </c>
      <c r="F18" s="37" t="str">
        <f>IF(ข้อมูลนักเรียน!F17=""," ",ข้อมูลนักเรียน!F17)</f>
        <v>ป</v>
      </c>
      <c r="G18" s="37" t="str">
        <f>IF(ข้อมูลนักเรียน!G17=""," ",ข้อมูลนักเรียน!G17)</f>
        <v>ป</v>
      </c>
      <c r="H18" s="24" t="str">
        <f>'สรุป SDQ'!G17</f>
        <v>ป</v>
      </c>
      <c r="I18" s="26" t="str">
        <f>'สรุป SDQ'!L17</f>
        <v>ป</v>
      </c>
      <c r="J18" s="26" t="str">
        <f>'สรุป SDQ'!Q17</f>
        <v>ป</v>
      </c>
      <c r="K18" s="26" t="str">
        <f>'สรุป SDQ'!V17</f>
        <v>ส</v>
      </c>
      <c r="L18" s="26" t="str">
        <f>'สรุป SDQ'!X17</f>
        <v>ป</v>
      </c>
      <c r="M18" s="26" t="str">
        <f>'สรุป SDQ'!AH17</f>
        <v>ป</v>
      </c>
      <c r="N18" s="27" t="str">
        <f>'สรุป SDQ'!AC17</f>
        <v>มีจุดแข็ง</v>
      </c>
      <c r="O18" s="37" t="str">
        <f>IF(ข้อมูลนักเรียน!H17=""," ",ข้อมูลนักเรียน!H17)</f>
        <v>ป</v>
      </c>
      <c r="P18" s="37" t="str">
        <f>IF(ข้อมูลนักเรียน!I17=""," ",ข้อมูลนักเรียน!I17)</f>
        <v>ป</v>
      </c>
      <c r="Q18" s="37" t="str">
        <f t="shared" si="0"/>
        <v>เสี่ยง</v>
      </c>
      <c r="S18" s="28">
        <f t="shared" si="1"/>
        <v>11</v>
      </c>
      <c r="T18" s="28">
        <f t="shared" si="2"/>
        <v>1</v>
      </c>
      <c r="U18" s="28">
        <f t="shared" si="3"/>
        <v>0</v>
      </c>
      <c r="V18" s="28">
        <f t="shared" si="4"/>
        <v>0</v>
      </c>
      <c r="W18" s="28">
        <f t="shared" si="5"/>
        <v>1</v>
      </c>
    </row>
    <row r="19" spans="1:23" s="28" customFormat="1" ht="18" customHeight="1">
      <c r="A19" s="24">
        <v>13</v>
      </c>
      <c r="B19" s="25" t="str">
        <f>IF(ISBLANK(ข้อมูลนักเรียน!B18)," ",ข้อมูลนักเรียน!B18)</f>
        <v>เด็กชายพงศ์พิสุทธิ์  ญาณะพันธุ์</v>
      </c>
      <c r="C19" s="37" t="str">
        <f>IF(ข้อมูลนักเรียน!C18=""," ",ข้อมูลนักเรียน!C18)</f>
        <v>ป</v>
      </c>
      <c r="D19" s="37" t="str">
        <f>IF(ข้อมูลนักเรียน!D18=""," ",ข้อมูลนักเรียน!D18)</f>
        <v>ป</v>
      </c>
      <c r="E19" s="37" t="str">
        <f>IF(ข้อมูลนักเรียน!E18=""," ",ข้อมูลนักเรียน!E18)</f>
        <v>ป</v>
      </c>
      <c r="F19" s="37" t="str">
        <f>IF(ข้อมูลนักเรียน!F18=""," ",ข้อมูลนักเรียน!F18)</f>
        <v>ป</v>
      </c>
      <c r="G19" s="37" t="str">
        <f>IF(ข้อมูลนักเรียน!G18=""," ",ข้อมูลนักเรียน!G18)</f>
        <v>ป</v>
      </c>
      <c r="H19" s="24" t="str">
        <f>'สรุป SDQ'!G18</f>
        <v>ป</v>
      </c>
      <c r="I19" s="26" t="str">
        <f>'สรุป SDQ'!L18</f>
        <v>ป</v>
      </c>
      <c r="J19" s="26" t="str">
        <f>'สรุป SDQ'!Q18</f>
        <v>ป</v>
      </c>
      <c r="K19" s="26" t="str">
        <f>'สรุป SDQ'!V18</f>
        <v>ป</v>
      </c>
      <c r="L19" s="26" t="str">
        <f>'สรุป SDQ'!X18</f>
        <v>ป</v>
      </c>
      <c r="M19" s="26" t="str">
        <f>'สรุป SDQ'!AH18</f>
        <v>ป</v>
      </c>
      <c r="N19" s="27" t="str">
        <f>'สรุป SDQ'!AC18</f>
        <v>มีจุดแข็ง</v>
      </c>
      <c r="O19" s="37" t="str">
        <f>IF(ข้อมูลนักเรียน!H18=""," ",ข้อมูลนักเรียน!H18)</f>
        <v>ป</v>
      </c>
      <c r="P19" s="37" t="str">
        <f>IF(ข้อมูลนักเรียน!I18=""," ",ข้อมูลนักเรียน!I18)</f>
        <v>ป</v>
      </c>
      <c r="Q19" s="37" t="str">
        <f t="shared" si="0"/>
        <v>ปกติ</v>
      </c>
      <c r="S19" s="28">
        <f t="shared" si="1"/>
        <v>13</v>
      </c>
      <c r="T19" s="28">
        <f t="shared" si="2"/>
        <v>0</v>
      </c>
      <c r="U19" s="28">
        <f t="shared" si="3"/>
        <v>0</v>
      </c>
      <c r="V19" s="28">
        <f t="shared" si="4"/>
        <v>0</v>
      </c>
      <c r="W19" s="28">
        <f t="shared" si="5"/>
        <v>0</v>
      </c>
    </row>
    <row r="20" spans="1:23" s="28" customFormat="1" ht="18" customHeight="1">
      <c r="A20" s="24">
        <v>14</v>
      </c>
      <c r="B20" s="25" t="str">
        <f>IF(ISBLANK(ข้อมูลนักเรียน!B19)," ",ข้อมูลนักเรียน!B19)</f>
        <v>เด็กชายศิริกร  เรืองทอง</v>
      </c>
      <c r="C20" s="37" t="str">
        <f>IF(ข้อมูลนักเรียน!C19=""," ",ข้อมูลนักเรียน!C19)</f>
        <v>ป</v>
      </c>
      <c r="D20" s="37" t="str">
        <f>IF(ข้อมูลนักเรียน!D19=""," ",ข้อมูลนักเรียน!D19)</f>
        <v>ป</v>
      </c>
      <c r="E20" s="37" t="str">
        <f>IF(ข้อมูลนักเรียน!E19=""," ",ข้อมูลนักเรียน!E19)</f>
        <v>ป</v>
      </c>
      <c r="F20" s="37" t="str">
        <f>IF(ข้อมูลนักเรียน!F19=""," ",ข้อมูลนักเรียน!F19)</f>
        <v>ป</v>
      </c>
      <c r="G20" s="37" t="str">
        <f>IF(ข้อมูลนักเรียน!G19=""," ",ข้อมูลนักเรียน!G19)</f>
        <v>ป</v>
      </c>
      <c r="H20" s="24" t="str">
        <f>'สรุป SDQ'!G19</f>
        <v>ป</v>
      </c>
      <c r="I20" s="26" t="str">
        <f>'สรุป SDQ'!L19</f>
        <v>ส</v>
      </c>
      <c r="J20" s="26" t="str">
        <f>'สรุป SDQ'!Q19</f>
        <v>ป</v>
      </c>
      <c r="K20" s="26" t="str">
        <f>'สรุป SDQ'!V19</f>
        <v>ส</v>
      </c>
      <c r="L20" s="26" t="str">
        <f>'สรุป SDQ'!X19</f>
        <v>ส</v>
      </c>
      <c r="M20" s="26" t="str">
        <f>'สรุป SDQ'!AH19</f>
        <v>ป</v>
      </c>
      <c r="N20" s="27" t="str">
        <f>'สรุป SDQ'!AC19</f>
        <v>ไม่มีจุดแข็ง</v>
      </c>
      <c r="O20" s="37" t="str">
        <f>IF(ข้อมูลนักเรียน!H19=""," ",ข้อมูลนักเรียน!H19)</f>
        <v>ป</v>
      </c>
      <c r="P20" s="37" t="str">
        <f>IF(ข้อมูลนักเรียน!I19=""," ",ข้อมูลนักเรียน!I19)</f>
        <v>ป</v>
      </c>
      <c r="Q20" s="37" t="str">
        <f t="shared" si="0"/>
        <v>เสี่ยง</v>
      </c>
      <c r="S20" s="28">
        <f t="shared" si="1"/>
        <v>10</v>
      </c>
      <c r="T20" s="28">
        <f t="shared" si="2"/>
        <v>3</v>
      </c>
      <c r="U20" s="28">
        <f t="shared" si="3"/>
        <v>0</v>
      </c>
      <c r="V20" s="28">
        <f t="shared" si="4"/>
        <v>0</v>
      </c>
      <c r="W20" s="28">
        <f t="shared" si="5"/>
        <v>3</v>
      </c>
    </row>
    <row r="21" spans="1:23" s="28" customFormat="1" ht="18" customHeight="1">
      <c r="A21" s="24">
        <v>15</v>
      </c>
      <c r="B21" s="25" t="str">
        <f>IF(ISBLANK(ข้อมูลนักเรียน!B20)," ",ข้อมูลนักเรียน!B20)</f>
        <v>เด็กชายดนัยพล  ใจพูล</v>
      </c>
      <c r="C21" s="37" t="str">
        <f>IF(ข้อมูลนักเรียน!C20=""," ",ข้อมูลนักเรียน!C20)</f>
        <v>ป</v>
      </c>
      <c r="D21" s="37" t="str">
        <f>IF(ข้อมูลนักเรียน!D20=""," ",ข้อมูลนักเรียน!D20)</f>
        <v>ป</v>
      </c>
      <c r="E21" s="37" t="str">
        <f>IF(ข้อมูลนักเรียน!E20=""," ",ข้อมูลนักเรียน!E20)</f>
        <v>ป</v>
      </c>
      <c r="F21" s="37" t="str">
        <f>IF(ข้อมูลนักเรียน!F20=""," ",ข้อมูลนักเรียน!F20)</f>
        <v>ป</v>
      </c>
      <c r="G21" s="37" t="str">
        <f>IF(ข้อมูลนักเรียน!G20=""," ",ข้อมูลนักเรียน!G20)</f>
        <v>ป</v>
      </c>
      <c r="H21" s="24" t="str">
        <f>'สรุป SDQ'!G20</f>
        <v>ป</v>
      </c>
      <c r="I21" s="26" t="str">
        <f>'สรุป SDQ'!L20</f>
        <v>ป</v>
      </c>
      <c r="J21" s="26" t="str">
        <f>'สรุป SDQ'!Q20</f>
        <v>ป</v>
      </c>
      <c r="K21" s="26" t="str">
        <f>'สรุป SDQ'!V20</f>
        <v>ส</v>
      </c>
      <c r="L21" s="26" t="str">
        <f>'สรุป SDQ'!X20</f>
        <v>ส</v>
      </c>
      <c r="M21" s="26" t="str">
        <f>'สรุป SDQ'!AH20</f>
        <v>ป</v>
      </c>
      <c r="N21" s="27" t="str">
        <f>'สรุป SDQ'!AC20</f>
        <v>ไม่มีจุดแข็ง</v>
      </c>
      <c r="O21" s="37" t="str">
        <f>IF(ข้อมูลนักเรียน!H20=""," ",ข้อมูลนักเรียน!H20)</f>
        <v>ป</v>
      </c>
      <c r="P21" s="37" t="str">
        <f>IF(ข้อมูลนักเรียน!I20=""," ",ข้อมูลนักเรียน!I20)</f>
        <v>ป</v>
      </c>
      <c r="Q21" s="37" t="str">
        <f t="shared" si="0"/>
        <v>เสี่ยง</v>
      </c>
      <c r="S21" s="28">
        <f t="shared" si="1"/>
        <v>11</v>
      </c>
      <c r="T21" s="28">
        <f t="shared" si="2"/>
        <v>2</v>
      </c>
      <c r="U21" s="28">
        <f t="shared" si="3"/>
        <v>0</v>
      </c>
      <c r="V21" s="28">
        <f t="shared" si="4"/>
        <v>0</v>
      </c>
      <c r="W21" s="28">
        <f t="shared" si="5"/>
        <v>2</v>
      </c>
    </row>
    <row r="22" spans="1:23" s="28" customFormat="1" ht="18" customHeight="1">
      <c r="A22" s="24">
        <v>16</v>
      </c>
      <c r="B22" s="25" t="str">
        <f>IF(ISBLANK(ข้อมูลนักเรียน!B21)," ",ข้อมูลนักเรียน!B21)</f>
        <v>เด็กหญิงกานต์ธิดา  ศรีวิชัย</v>
      </c>
      <c r="C22" s="37" t="str">
        <f>IF(ข้อมูลนักเรียน!C21=""," ",ข้อมูลนักเรียน!C21)</f>
        <v>ป</v>
      </c>
      <c r="D22" s="37" t="str">
        <f>IF(ข้อมูลนักเรียน!D21=""," ",ข้อมูลนักเรียน!D21)</f>
        <v>ป</v>
      </c>
      <c r="E22" s="37" t="str">
        <f>IF(ข้อมูลนักเรียน!E21=""," ",ข้อมูลนักเรียน!E21)</f>
        <v>เสี่ยง</v>
      </c>
      <c r="F22" s="37" t="str">
        <f>IF(ข้อมูลนักเรียน!F21=""," ",ข้อมูลนักเรียน!F21)</f>
        <v>เสี่ยง</v>
      </c>
      <c r="G22" s="37" t="str">
        <f>IF(ข้อมูลนักเรียน!G21=""," ",ข้อมูลนักเรียน!G21)</f>
        <v>ป</v>
      </c>
      <c r="H22" s="24" t="str">
        <f>'สรุป SDQ'!G21</f>
        <v>ป</v>
      </c>
      <c r="I22" s="26" t="str">
        <f>'สรุป SDQ'!L21</f>
        <v>ป</v>
      </c>
      <c r="J22" s="26" t="str">
        <f>'สรุป SDQ'!Q21</f>
        <v>ป</v>
      </c>
      <c r="K22" s="26" t="str">
        <f>'สรุป SDQ'!V21</f>
        <v>ส</v>
      </c>
      <c r="L22" s="26" t="str">
        <f>'สรุป SDQ'!X21</f>
        <v>ป</v>
      </c>
      <c r="M22" s="26" t="str">
        <f>'สรุป SDQ'!AH21</f>
        <v>ป</v>
      </c>
      <c r="N22" s="27" t="str">
        <f>'สรุป SDQ'!AC21</f>
        <v>มีจุดแข็ง</v>
      </c>
      <c r="O22" s="37" t="str">
        <f>IF(ข้อมูลนักเรียน!H21=""," ",ข้อมูลนักเรียน!H21)</f>
        <v>ป</v>
      </c>
      <c r="P22" s="37" t="str">
        <f>IF(ข้อมูลนักเรียน!I21=""," ",ข้อมูลนักเรียน!I21)</f>
        <v>ป</v>
      </c>
      <c r="Q22" s="37" t="str">
        <f t="shared" si="0"/>
        <v>เสี่ยง</v>
      </c>
      <c r="S22" s="28">
        <f t="shared" si="1"/>
        <v>10</v>
      </c>
      <c r="T22" s="28">
        <f t="shared" si="2"/>
        <v>1</v>
      </c>
      <c r="U22" s="28">
        <f t="shared" si="3"/>
        <v>0</v>
      </c>
      <c r="V22" s="28">
        <f t="shared" si="4"/>
        <v>0</v>
      </c>
      <c r="W22" s="28">
        <f t="shared" si="5"/>
        <v>1</v>
      </c>
    </row>
    <row r="23" spans="1:23" s="28" customFormat="1" ht="18" customHeight="1">
      <c r="A23" s="24">
        <v>17</v>
      </c>
      <c r="B23" s="25" t="str">
        <f>IF(ISBLANK(ข้อมูลนักเรียน!B22)," ",ข้อมูลนักเรียน!B22)</f>
        <v>เด็กหญิงคุนธสินี  ขุมเงิน</v>
      </c>
      <c r="C23" s="37" t="str">
        <f>IF(ข้อมูลนักเรียน!C22=""," ",ข้อมูลนักเรียน!C22)</f>
        <v>ป</v>
      </c>
      <c r="D23" s="37" t="str">
        <f>IF(ข้อมูลนักเรียน!D22=""," ",ข้อมูลนักเรียน!D22)</f>
        <v>ป</v>
      </c>
      <c r="E23" s="37" t="str">
        <f>IF(ข้อมูลนักเรียน!E22=""," ",ข้อมูลนักเรียน!E22)</f>
        <v>ป</v>
      </c>
      <c r="F23" s="37" t="str">
        <f>IF(ข้อมูลนักเรียน!F22=""," ",ข้อมูลนักเรียน!F22)</f>
        <v>ป</v>
      </c>
      <c r="G23" s="37" t="str">
        <f>IF(ข้อมูลนักเรียน!G22=""," ",ข้อมูลนักเรียน!G22)</f>
        <v>ป</v>
      </c>
      <c r="H23" s="24" t="str">
        <f>'สรุป SDQ'!G22</f>
        <v>ป</v>
      </c>
      <c r="I23" s="26" t="str">
        <f>'สรุป SDQ'!L22</f>
        <v>ป</v>
      </c>
      <c r="J23" s="26" t="str">
        <f>'สรุป SDQ'!Q22</f>
        <v>ป</v>
      </c>
      <c r="K23" s="26" t="str">
        <f>'สรุป SDQ'!V22</f>
        <v>ส</v>
      </c>
      <c r="L23" s="26" t="str">
        <f>'สรุป SDQ'!X22</f>
        <v>ป</v>
      </c>
      <c r="M23" s="26" t="str">
        <f>'สรุป SDQ'!AH22</f>
        <v>ป</v>
      </c>
      <c r="N23" s="27" t="str">
        <f>'สรุป SDQ'!AC22</f>
        <v>มีจุดแข็ง</v>
      </c>
      <c r="O23" s="37" t="str">
        <f>IF(ข้อมูลนักเรียน!H22=""," ",ข้อมูลนักเรียน!H22)</f>
        <v>ป</v>
      </c>
      <c r="P23" s="37" t="str">
        <f>IF(ข้อมูลนักเรียน!I22=""," ",ข้อมูลนักเรียน!I22)</f>
        <v>ป</v>
      </c>
      <c r="Q23" s="37" t="str">
        <f t="shared" si="0"/>
        <v>เสี่ยง</v>
      </c>
      <c r="S23" s="28">
        <f t="shared" si="1"/>
        <v>12</v>
      </c>
      <c r="T23" s="28">
        <f t="shared" si="2"/>
        <v>1</v>
      </c>
      <c r="U23" s="28">
        <f t="shared" si="3"/>
        <v>0</v>
      </c>
      <c r="V23" s="28">
        <f t="shared" si="4"/>
        <v>0</v>
      </c>
      <c r="W23" s="28">
        <f t="shared" si="5"/>
        <v>1</v>
      </c>
    </row>
    <row r="24" spans="1:23" s="28" customFormat="1" ht="18" customHeight="1">
      <c r="A24" s="24">
        <v>18</v>
      </c>
      <c r="B24" s="25" t="str">
        <f>IF(ISBLANK(ข้อมูลนักเรียน!B23)," ",ข้อมูลนักเรียน!B23)</f>
        <v>เด็กหญิงจ๋ามเปา  ลุงยะ</v>
      </c>
      <c r="C24" s="37" t="str">
        <f>IF(ข้อมูลนักเรียน!C23=""," ",ข้อมูลนักเรียน!C23)</f>
        <v>ป</v>
      </c>
      <c r="D24" s="37" t="str">
        <f>IF(ข้อมูลนักเรียน!D23=""," ",ข้อมูลนักเรียน!D23)</f>
        <v>ป</v>
      </c>
      <c r="E24" s="37" t="str">
        <f>IF(ข้อมูลนักเรียน!E23=""," ",ข้อมูลนักเรียน!E23)</f>
        <v>เสี่ยง</v>
      </c>
      <c r="F24" s="37" t="str">
        <f>IF(ข้อมูลนักเรียน!F23=""," ",ข้อมูลนักเรียน!F23)</f>
        <v>ป</v>
      </c>
      <c r="G24" s="37" t="str">
        <f>IF(ข้อมูลนักเรียน!G23=""," ",ข้อมูลนักเรียน!G23)</f>
        <v>ป</v>
      </c>
      <c r="H24" s="24" t="str">
        <f>'สรุป SDQ'!G23</f>
        <v>ป</v>
      </c>
      <c r="I24" s="26" t="str">
        <f>'สรุป SDQ'!L23</f>
        <v>ป</v>
      </c>
      <c r="J24" s="26" t="str">
        <f>'สรุป SDQ'!Q23</f>
        <v>ป</v>
      </c>
      <c r="K24" s="26" t="str">
        <f>'สรุป SDQ'!V23</f>
        <v>ส</v>
      </c>
      <c r="L24" s="26" t="str">
        <f>'สรุป SDQ'!X23</f>
        <v>ป</v>
      </c>
      <c r="M24" s="26" t="str">
        <f>'สรุป SDQ'!AH23</f>
        <v>ป</v>
      </c>
      <c r="N24" s="27" t="str">
        <f>'สรุป SDQ'!AC23</f>
        <v>มีจุดแข็ง</v>
      </c>
      <c r="O24" s="37" t="str">
        <f>IF(ข้อมูลนักเรียน!H23=""," ",ข้อมูลนักเรียน!H23)</f>
        <v>ป</v>
      </c>
      <c r="P24" s="37" t="str">
        <f>IF(ข้อมูลนักเรียน!I23=""," ",ข้อมูลนักเรียน!I23)</f>
        <v>ป</v>
      </c>
      <c r="Q24" s="37" t="str">
        <f t="shared" si="0"/>
        <v>เสี่ยง</v>
      </c>
      <c r="S24" s="28">
        <f t="shared" si="1"/>
        <v>11</v>
      </c>
      <c r="T24" s="28">
        <f t="shared" si="2"/>
        <v>1</v>
      </c>
      <c r="U24" s="28">
        <f t="shared" si="3"/>
        <v>0</v>
      </c>
      <c r="V24" s="28">
        <f t="shared" si="4"/>
        <v>0</v>
      </c>
      <c r="W24" s="28">
        <f t="shared" si="5"/>
        <v>1</v>
      </c>
    </row>
    <row r="25" spans="1:23" s="28" customFormat="1" ht="18" customHeight="1">
      <c r="A25" s="24">
        <v>19</v>
      </c>
      <c r="B25" s="25" t="str">
        <f>IF(ISBLANK(ข้อมูลนักเรียน!B24)," ",ข้อมูลนักเรียน!B24)</f>
        <v>เด็กหญิงชนัญธิดา  ใจสัตย์</v>
      </c>
      <c r="C25" s="37" t="str">
        <f>IF(ข้อมูลนักเรียน!C24=""," ",ข้อมูลนักเรียน!C24)</f>
        <v>ป</v>
      </c>
      <c r="D25" s="37" t="str">
        <f>IF(ข้อมูลนักเรียน!D24=""," ",ข้อมูลนักเรียน!D24)</f>
        <v>ป</v>
      </c>
      <c r="E25" s="37" t="str">
        <f>IF(ข้อมูลนักเรียน!E24=""," ",ข้อมูลนักเรียน!E24)</f>
        <v>ป</v>
      </c>
      <c r="F25" s="37" t="str">
        <f>IF(ข้อมูลนักเรียน!F24=""," ",ข้อมูลนักเรียน!F24)</f>
        <v>ป</v>
      </c>
      <c r="G25" s="37" t="str">
        <f>IF(ข้อมูลนักเรียน!G24=""," ",ข้อมูลนักเรียน!G24)</f>
        <v>ป</v>
      </c>
      <c r="H25" s="24" t="str">
        <f>'สรุป SDQ'!G24</f>
        <v>ป</v>
      </c>
      <c r="I25" s="26" t="str">
        <f>'สรุป SDQ'!L24</f>
        <v>ป</v>
      </c>
      <c r="J25" s="26" t="str">
        <f>'สรุป SDQ'!Q24</f>
        <v>ป</v>
      </c>
      <c r="K25" s="26" t="str">
        <f>'สรุป SDQ'!V24</f>
        <v>ป</v>
      </c>
      <c r="L25" s="26" t="str">
        <f>'สรุป SDQ'!X24</f>
        <v>ป</v>
      </c>
      <c r="M25" s="26" t="str">
        <f>'สรุป SDQ'!AH24</f>
        <v>ป</v>
      </c>
      <c r="N25" s="27" t="str">
        <f>'สรุป SDQ'!AC24</f>
        <v>มีจุดแข็ง</v>
      </c>
      <c r="O25" s="37" t="str">
        <f>IF(ข้อมูลนักเรียน!H24=""," ",ข้อมูลนักเรียน!H24)</f>
        <v>ป</v>
      </c>
      <c r="P25" s="37" t="str">
        <f>IF(ข้อมูลนักเรียน!I24=""," ",ข้อมูลนักเรียน!I24)</f>
        <v>ป</v>
      </c>
      <c r="Q25" s="37" t="str">
        <f aca="true" t="shared" si="6" ref="Q25:Q36">IF(SUM(S25:V25)=0," ",IF(W25&gt;0,"เสี่ยง","ปกติ"))</f>
        <v>ปกติ</v>
      </c>
      <c r="S25" s="28">
        <f t="shared" si="1"/>
        <v>13</v>
      </c>
      <c r="T25" s="28">
        <f t="shared" si="2"/>
        <v>0</v>
      </c>
      <c r="U25" s="28">
        <f t="shared" si="3"/>
        <v>0</v>
      </c>
      <c r="V25" s="28">
        <f t="shared" si="4"/>
        <v>0</v>
      </c>
      <c r="W25" s="28">
        <f t="shared" si="5"/>
        <v>0</v>
      </c>
    </row>
    <row r="26" spans="1:23" s="28" customFormat="1" ht="18" customHeight="1">
      <c r="A26" s="24">
        <v>20</v>
      </c>
      <c r="B26" s="25" t="str">
        <f>IF(ISBLANK(ข้อมูลนักเรียน!B25)," ",ข้อมูลนักเรียน!B25)</f>
        <v>เด็กหญิงธิดารัตน์  วินันท์</v>
      </c>
      <c r="C26" s="37" t="str">
        <f>IF(ข้อมูลนักเรียน!C25=""," ",ข้อมูลนักเรียน!C25)</f>
        <v>ป</v>
      </c>
      <c r="D26" s="37" t="str">
        <f>IF(ข้อมูลนักเรียน!D25=""," ",ข้อมูลนักเรียน!D25)</f>
        <v>ป</v>
      </c>
      <c r="E26" s="37" t="str">
        <f>IF(ข้อมูลนักเรียน!E25=""," ",ข้อมูลนักเรียน!E25)</f>
        <v>ป</v>
      </c>
      <c r="F26" s="37" t="str">
        <f>IF(ข้อมูลนักเรียน!F25=""," ",ข้อมูลนักเรียน!F25)</f>
        <v>ป</v>
      </c>
      <c r="G26" s="37" t="str">
        <f>IF(ข้อมูลนักเรียน!G25=""," ",ข้อมูลนักเรียน!G25)</f>
        <v>ป</v>
      </c>
      <c r="H26" s="24" t="str">
        <f>'สรุป SDQ'!G25</f>
        <v>ป</v>
      </c>
      <c r="I26" s="26" t="str">
        <f>'สรุป SDQ'!L25</f>
        <v>ป</v>
      </c>
      <c r="J26" s="26" t="str">
        <f>'สรุป SDQ'!Q25</f>
        <v>ป</v>
      </c>
      <c r="K26" s="26" t="str">
        <f>'สรุป SDQ'!V25</f>
        <v>ป</v>
      </c>
      <c r="L26" s="26" t="str">
        <f>'สรุป SDQ'!X25</f>
        <v>ป</v>
      </c>
      <c r="M26" s="26" t="str">
        <f>'สรุป SDQ'!AH25</f>
        <v>ป</v>
      </c>
      <c r="N26" s="27" t="str">
        <f>'สรุป SDQ'!AC25</f>
        <v>มีจุดแข็ง</v>
      </c>
      <c r="O26" s="37" t="str">
        <f>IF(ข้อมูลนักเรียน!H25=""," ",ข้อมูลนักเรียน!H25)</f>
        <v>ป</v>
      </c>
      <c r="P26" s="37" t="str">
        <f>IF(ข้อมูลนักเรียน!I25=""," ",ข้อมูลนักเรียน!I25)</f>
        <v>ป</v>
      </c>
      <c r="Q26" s="37" t="str">
        <f t="shared" si="6"/>
        <v>ปกติ</v>
      </c>
      <c r="S26" s="28">
        <f t="shared" si="1"/>
        <v>13</v>
      </c>
      <c r="T26" s="28">
        <f t="shared" si="2"/>
        <v>0</v>
      </c>
      <c r="U26" s="28">
        <f t="shared" si="3"/>
        <v>0</v>
      </c>
      <c r="V26" s="28">
        <f t="shared" si="4"/>
        <v>0</v>
      </c>
      <c r="W26" s="28">
        <f>SUM(T26:V26)</f>
        <v>0</v>
      </c>
    </row>
    <row r="27" spans="1:23" s="28" customFormat="1" ht="18" customHeight="1">
      <c r="A27" s="24">
        <v>21</v>
      </c>
      <c r="B27" s="25" t="str">
        <f>IF(ISBLANK(ข้อมูลนักเรียน!B26)," ",ข้อมูลนักเรียน!B26)</f>
        <v>เด็กหญิงพิชชาภา  สิทธิวงษา</v>
      </c>
      <c r="C27" s="37" t="str">
        <f>IF(ข้อมูลนักเรียน!C26=""," ",ข้อมูลนักเรียน!C26)</f>
        <v>ป</v>
      </c>
      <c r="D27" s="37" t="str">
        <f>IF(ข้อมูลนักเรียน!D26=""," ",ข้อมูลนักเรียน!D26)</f>
        <v>ป</v>
      </c>
      <c r="E27" s="37" t="str">
        <f>IF(ข้อมูลนักเรียน!E26=""," ",ข้อมูลนักเรียน!E26)</f>
        <v>ป</v>
      </c>
      <c r="F27" s="37" t="str">
        <f>IF(ข้อมูลนักเรียน!F26=""," ",ข้อมูลนักเรียน!F26)</f>
        <v>ป</v>
      </c>
      <c r="G27" s="37" t="str">
        <f>IF(ข้อมูลนักเรียน!G26=""," ",ข้อมูลนักเรียน!G26)</f>
        <v>ป</v>
      </c>
      <c r="H27" s="24" t="str">
        <f>'สรุป SDQ'!G26</f>
        <v>ป</v>
      </c>
      <c r="I27" s="26" t="str">
        <f>'สรุป SDQ'!L26</f>
        <v>ป</v>
      </c>
      <c r="J27" s="26" t="str">
        <f>'สรุป SDQ'!Q26</f>
        <v>ป</v>
      </c>
      <c r="K27" s="26" t="str">
        <f>'สรุป SDQ'!V26</f>
        <v>ส</v>
      </c>
      <c r="L27" s="26" t="str">
        <f>'สรุป SDQ'!X26</f>
        <v>ป</v>
      </c>
      <c r="M27" s="26" t="str">
        <f>'สรุป SDQ'!AH26</f>
        <v>ป</v>
      </c>
      <c r="N27" s="27" t="str">
        <f>'สรุป SDQ'!AC26</f>
        <v>มีจุดแข็ง</v>
      </c>
      <c r="O27" s="37" t="str">
        <f>IF(ข้อมูลนักเรียน!H26=""," ",ข้อมูลนักเรียน!H26)</f>
        <v>ป</v>
      </c>
      <c r="P27" s="37" t="str">
        <f>IF(ข้อมูลนักเรียน!I26=""," ",ข้อมูลนักเรียน!I26)</f>
        <v>ป</v>
      </c>
      <c r="Q27" s="37" t="str">
        <f t="shared" si="6"/>
        <v>เสี่ยง</v>
      </c>
      <c r="S27" s="28">
        <f t="shared" si="1"/>
        <v>12</v>
      </c>
      <c r="T27" s="28">
        <f t="shared" si="2"/>
        <v>1</v>
      </c>
      <c r="U27" s="28">
        <f t="shared" si="3"/>
        <v>0</v>
      </c>
      <c r="V27" s="28">
        <f t="shared" si="4"/>
        <v>0</v>
      </c>
      <c r="W27" s="28">
        <f>SUM(T27:V27)</f>
        <v>1</v>
      </c>
    </row>
    <row r="28" spans="1:23" s="28" customFormat="1" ht="18" customHeight="1">
      <c r="A28" s="24">
        <v>22</v>
      </c>
      <c r="B28" s="25" t="str">
        <f>IF(ISBLANK(ข้อมูลนักเรียน!B27)," ",ข้อมูลนักเรียน!B27)</f>
        <v>เด็กหญิงพิชญาวดี  ก๋าวิลตา</v>
      </c>
      <c r="C28" s="37" t="str">
        <f>IF(ข้อมูลนักเรียน!C27=""," ",ข้อมูลนักเรียน!C27)</f>
        <v>ป</v>
      </c>
      <c r="D28" s="37" t="str">
        <f>IF(ข้อมูลนักเรียน!D27=""," ",ข้อมูลนักเรียน!D27)</f>
        <v>ป</v>
      </c>
      <c r="E28" s="37" t="str">
        <f>IF(ข้อมูลนักเรียน!E27=""," ",ข้อมูลนักเรียน!E27)</f>
        <v>ป</v>
      </c>
      <c r="F28" s="37" t="str">
        <f>IF(ข้อมูลนักเรียน!F27=""," ",ข้อมูลนักเรียน!F27)</f>
        <v>ป</v>
      </c>
      <c r="G28" s="37" t="str">
        <f>IF(ข้อมูลนักเรียน!G27=""," ",ข้อมูลนักเรียน!G27)</f>
        <v>ป</v>
      </c>
      <c r="H28" s="24" t="str">
        <f>'สรุป SDQ'!G27</f>
        <v>ป</v>
      </c>
      <c r="I28" s="26" t="str">
        <f>'สรุป SDQ'!L27</f>
        <v>ป</v>
      </c>
      <c r="J28" s="26" t="str">
        <f>'สรุป SDQ'!Q27</f>
        <v>ป</v>
      </c>
      <c r="K28" s="26" t="str">
        <f>'สรุป SDQ'!V27</f>
        <v>ส</v>
      </c>
      <c r="L28" s="26" t="str">
        <f>'สรุป SDQ'!X27</f>
        <v>ป</v>
      </c>
      <c r="M28" s="26" t="str">
        <f>'สรุป SDQ'!AH27</f>
        <v>ป</v>
      </c>
      <c r="N28" s="27" t="str">
        <f>'สรุป SDQ'!AC27</f>
        <v>มีจุดแข็ง</v>
      </c>
      <c r="O28" s="37" t="str">
        <f>IF(ข้อมูลนักเรียน!H27=""," ",ข้อมูลนักเรียน!H27)</f>
        <v>ป</v>
      </c>
      <c r="P28" s="37" t="str">
        <f>IF(ข้อมูลนักเรียน!I27=""," ",ข้อมูลนักเรียน!I27)</f>
        <v>ป</v>
      </c>
      <c r="Q28" s="37" t="str">
        <f t="shared" si="6"/>
        <v>เสี่ยง</v>
      </c>
      <c r="S28" s="28">
        <f t="shared" si="1"/>
        <v>12</v>
      </c>
      <c r="T28" s="28">
        <f t="shared" si="2"/>
        <v>1</v>
      </c>
      <c r="U28" s="28">
        <f t="shared" si="3"/>
        <v>0</v>
      </c>
      <c r="V28" s="28">
        <f t="shared" si="4"/>
        <v>0</v>
      </c>
      <c r="W28" s="28">
        <f>SUM(T28:V28)</f>
        <v>1</v>
      </c>
    </row>
    <row r="29" spans="1:23" s="28" customFormat="1" ht="18" customHeight="1">
      <c r="A29" s="24">
        <v>23</v>
      </c>
      <c r="B29" s="25" t="str">
        <f>IF(ISBLANK(ข้อมูลนักเรียน!B28)," ",ข้อมูลนักเรียน!B28)</f>
        <v>เด็กหญิงวศินี  ไฝตุ้ย</v>
      </c>
      <c r="C29" s="37" t="str">
        <f>IF(ข้อมูลนักเรียน!C28=""," ",ข้อมูลนักเรียน!C28)</f>
        <v>ป</v>
      </c>
      <c r="D29" s="37" t="str">
        <f>IF(ข้อมูลนักเรียน!D28=""," ",ข้อมูลนักเรียน!D28)</f>
        <v>ป</v>
      </c>
      <c r="E29" s="37" t="str">
        <f>IF(ข้อมูลนักเรียน!E28=""," ",ข้อมูลนักเรียน!E28)</f>
        <v>ป</v>
      </c>
      <c r="F29" s="37" t="str">
        <f>IF(ข้อมูลนักเรียน!F28=""," ",ข้อมูลนักเรียน!F28)</f>
        <v>ป</v>
      </c>
      <c r="G29" s="37" t="str">
        <f>IF(ข้อมูลนักเรียน!G28=""," ",ข้อมูลนักเรียน!G28)</f>
        <v>ป</v>
      </c>
      <c r="H29" s="24" t="str">
        <f>'สรุป SDQ'!G28</f>
        <v>ป</v>
      </c>
      <c r="I29" s="26" t="str">
        <f>'สรุป SDQ'!L28</f>
        <v>ป</v>
      </c>
      <c r="J29" s="26" t="str">
        <f>'สรุป SDQ'!Q28</f>
        <v>ป</v>
      </c>
      <c r="K29" s="26" t="str">
        <f>'สรุป SDQ'!V28</f>
        <v>ส</v>
      </c>
      <c r="L29" s="26" t="str">
        <f>'สรุป SDQ'!X28</f>
        <v>ป</v>
      </c>
      <c r="M29" s="26" t="str">
        <f>'สรุป SDQ'!AH28</f>
        <v>ป</v>
      </c>
      <c r="N29" s="27" t="str">
        <f>'สรุป SDQ'!AC28</f>
        <v>มีจุดแข็ง</v>
      </c>
      <c r="O29" s="37" t="str">
        <f>IF(ข้อมูลนักเรียน!H28=""," ",ข้อมูลนักเรียน!H28)</f>
        <v>ป</v>
      </c>
      <c r="P29" s="37" t="str">
        <f>IF(ข้อมูลนักเรียน!I28=""," ",ข้อมูลนักเรียน!I28)</f>
        <v>ป</v>
      </c>
      <c r="Q29" s="37" t="str">
        <f t="shared" si="6"/>
        <v>เสี่ยง</v>
      </c>
      <c r="S29" s="28">
        <f t="shared" si="1"/>
        <v>12</v>
      </c>
      <c r="T29" s="28">
        <f t="shared" si="2"/>
        <v>1</v>
      </c>
      <c r="U29" s="28">
        <f t="shared" si="3"/>
        <v>0</v>
      </c>
      <c r="V29" s="28">
        <f t="shared" si="4"/>
        <v>0</v>
      </c>
      <c r="W29" s="28">
        <f>SUM(T29:V29)</f>
        <v>1</v>
      </c>
    </row>
    <row r="30" spans="1:23" s="28" customFormat="1" ht="18" customHeight="1">
      <c r="A30" s="24">
        <v>24</v>
      </c>
      <c r="B30" s="25" t="str">
        <f>IF(ISBLANK(ข้อมูลนักเรียน!B29)," ",ข้อมูลนักเรียน!B29)</f>
        <v>เด็กหญิงวิชุดา  -</v>
      </c>
      <c r="C30" s="37" t="str">
        <f>IF(ข้อมูลนักเรียน!C29=""," ",ข้อมูลนักเรียน!C29)</f>
        <v>ป</v>
      </c>
      <c r="D30" s="37" t="str">
        <f>IF(ข้อมูลนักเรียน!D29=""," ",ข้อมูลนักเรียน!D29)</f>
        <v>ป</v>
      </c>
      <c r="E30" s="37" t="str">
        <f>IF(ข้อมูลนักเรียน!E29=""," ",ข้อมูลนักเรียน!E29)</f>
        <v>ป</v>
      </c>
      <c r="F30" s="37" t="str">
        <f>IF(ข้อมูลนักเรียน!F29=""," ",ข้อมูลนักเรียน!F29)</f>
        <v>ป</v>
      </c>
      <c r="G30" s="37" t="str">
        <f>IF(ข้อมูลนักเรียน!G29=""," ",ข้อมูลนักเรียน!G29)</f>
        <v>ป</v>
      </c>
      <c r="H30" s="24" t="str">
        <f>'สรุป SDQ'!G29</f>
        <v>ป</v>
      </c>
      <c r="I30" s="26" t="str">
        <f>'สรุป SDQ'!L29</f>
        <v>ป</v>
      </c>
      <c r="J30" s="26" t="str">
        <f>'สรุป SDQ'!Q29</f>
        <v>ป</v>
      </c>
      <c r="K30" s="26" t="str">
        <f>'สรุป SDQ'!V29</f>
        <v>ป</v>
      </c>
      <c r="L30" s="26" t="str">
        <f>'สรุป SDQ'!X29</f>
        <v>ป</v>
      </c>
      <c r="M30" s="26" t="str">
        <f>'สรุป SDQ'!AH29</f>
        <v>ป</v>
      </c>
      <c r="N30" s="27" t="str">
        <f>'สรุป SDQ'!AC29</f>
        <v>มีจุดแข็ง</v>
      </c>
      <c r="O30" s="37" t="str">
        <f>IF(ข้อมูลนักเรียน!H29=""," ",ข้อมูลนักเรียน!H29)</f>
        <v>ป</v>
      </c>
      <c r="P30" s="37" t="str">
        <f>IF(ข้อมูลนักเรียน!I29=""," ",ข้อมูลนักเรียน!I29)</f>
        <v>ป</v>
      </c>
      <c r="Q30" s="37" t="str">
        <f t="shared" si="6"/>
        <v>ปกติ</v>
      </c>
      <c r="S30" s="28">
        <f t="shared" si="1"/>
        <v>13</v>
      </c>
      <c r="T30" s="28">
        <f t="shared" si="2"/>
        <v>0</v>
      </c>
      <c r="U30" s="28">
        <f t="shared" si="3"/>
        <v>0</v>
      </c>
      <c r="V30" s="28">
        <f t="shared" si="4"/>
        <v>0</v>
      </c>
      <c r="W30" s="28">
        <f>SUM(T30:V30)</f>
        <v>0</v>
      </c>
    </row>
    <row r="31" spans="1:23" s="28" customFormat="1" ht="18" customHeight="1">
      <c r="A31" s="24">
        <v>25</v>
      </c>
      <c r="B31" s="25" t="str">
        <f>IF(ISBLANK(ข้อมูลนักเรียน!B30)," ",ข้อมูลนักเรียน!B30)</f>
        <v>เด็กหญิงวิมลศิริ  หมื่นกันทา</v>
      </c>
      <c r="C31" s="37" t="str">
        <f>IF(ข้อมูลนักเรียน!C30=""," ",ข้อมูลนักเรียน!C30)</f>
        <v>ป</v>
      </c>
      <c r="D31" s="37" t="str">
        <f>IF(ข้อมูลนักเรียน!D30=""," ",ข้อมูลนักเรียน!D30)</f>
        <v>ป</v>
      </c>
      <c r="E31" s="37" t="str">
        <f>IF(ข้อมูลนักเรียน!E30=""," ",ข้อมูลนักเรียน!E30)</f>
        <v>ป</v>
      </c>
      <c r="F31" s="37" t="str">
        <f>IF(ข้อมูลนักเรียน!F30=""," ",ข้อมูลนักเรียน!F30)</f>
        <v>ป</v>
      </c>
      <c r="G31" s="37" t="str">
        <f>IF(ข้อมูลนักเรียน!G30=""," ",ข้อมูลนักเรียน!G30)</f>
        <v>ป</v>
      </c>
      <c r="H31" s="24" t="str">
        <f>'สรุป SDQ'!G30</f>
        <v>ป</v>
      </c>
      <c r="I31" s="26" t="str">
        <f>'สรุป SDQ'!L30</f>
        <v>ป</v>
      </c>
      <c r="J31" s="26" t="str">
        <f>'สรุป SDQ'!Q30</f>
        <v>ป</v>
      </c>
      <c r="K31" s="26" t="str">
        <f>'สรุป SDQ'!V30</f>
        <v>ป</v>
      </c>
      <c r="L31" s="26" t="str">
        <f>'สรุป SDQ'!X30</f>
        <v>ป</v>
      </c>
      <c r="M31" s="26" t="str">
        <f>'สรุป SDQ'!AH30</f>
        <v>ป</v>
      </c>
      <c r="N31" s="27" t="str">
        <f>'สรุป SDQ'!AC30</f>
        <v>มีจุดแข็ง</v>
      </c>
      <c r="O31" s="37" t="str">
        <f>IF(ข้อมูลนักเรียน!H30=""," ",ข้อมูลนักเรียน!H30)</f>
        <v>ป</v>
      </c>
      <c r="P31" s="37" t="str">
        <f>IF(ข้อมูลนักเรียน!I30=""," ",ข้อมูลนักเรียน!I30)</f>
        <v>ป</v>
      </c>
      <c r="Q31" s="37" t="str">
        <f t="shared" si="6"/>
        <v>ปกติ</v>
      </c>
      <c r="S31" s="28">
        <f t="shared" si="1"/>
        <v>13</v>
      </c>
      <c r="T31" s="28">
        <f t="shared" si="2"/>
        <v>0</v>
      </c>
      <c r="U31" s="28">
        <f t="shared" si="3"/>
        <v>0</v>
      </c>
      <c r="V31" s="28">
        <f t="shared" si="4"/>
        <v>0</v>
      </c>
      <c r="W31" s="28">
        <f t="shared" si="5"/>
        <v>0</v>
      </c>
    </row>
    <row r="32" spans="1:23" s="28" customFormat="1" ht="18" customHeight="1">
      <c r="A32" s="24">
        <v>26</v>
      </c>
      <c r="B32" s="25" t="str">
        <f>IF(ISBLANK(ข้อมูลนักเรียน!B31)," ",ข้อมูลนักเรียน!B31)</f>
        <v>เด็กหญิงวิราวรรณ  กาปัญญา</v>
      </c>
      <c r="C32" s="37" t="str">
        <f>IF(ข้อมูลนักเรียน!C31=""," ",ข้อมูลนักเรียน!C31)</f>
        <v>ป</v>
      </c>
      <c r="D32" s="37" t="str">
        <f>IF(ข้อมูลนักเรียน!D31=""," ",ข้อมูลนักเรียน!D31)</f>
        <v>ป</v>
      </c>
      <c r="E32" s="37" t="str">
        <f>IF(ข้อมูลนักเรียน!E31=""," ",ข้อมูลนักเรียน!E31)</f>
        <v>ป</v>
      </c>
      <c r="F32" s="37" t="str">
        <f>IF(ข้อมูลนักเรียน!F31=""," ",ข้อมูลนักเรียน!F31)</f>
        <v>ป</v>
      </c>
      <c r="G32" s="37" t="str">
        <f>IF(ข้อมูลนักเรียน!G31=""," ",ข้อมูลนักเรียน!G31)</f>
        <v>ป</v>
      </c>
      <c r="H32" s="24" t="str">
        <f>'สรุป SDQ'!G31</f>
        <v>ป</v>
      </c>
      <c r="I32" s="26" t="str">
        <f>'สรุป SDQ'!L31</f>
        <v>ป</v>
      </c>
      <c r="J32" s="26" t="str">
        <f>'สรุป SDQ'!Q31</f>
        <v>ป</v>
      </c>
      <c r="K32" s="26" t="str">
        <f>'สรุป SDQ'!V31</f>
        <v>ป</v>
      </c>
      <c r="L32" s="26" t="str">
        <f>'สรุป SDQ'!X31</f>
        <v>ป</v>
      </c>
      <c r="M32" s="26" t="str">
        <f>'สรุป SDQ'!AH31</f>
        <v>ป</v>
      </c>
      <c r="N32" s="27" t="str">
        <f>'สรุป SDQ'!AC31</f>
        <v>มีจุดแข็ง</v>
      </c>
      <c r="O32" s="37" t="str">
        <f>IF(ข้อมูลนักเรียน!H31=""," ",ข้อมูลนักเรียน!H31)</f>
        <v>ป</v>
      </c>
      <c r="P32" s="37" t="str">
        <f>IF(ข้อมูลนักเรียน!I31=""," ",ข้อมูลนักเรียน!I31)</f>
        <v>ป</v>
      </c>
      <c r="Q32" s="37" t="str">
        <f t="shared" si="6"/>
        <v>ปกติ</v>
      </c>
      <c r="S32" s="28">
        <f t="shared" si="1"/>
        <v>13</v>
      </c>
      <c r="T32" s="28">
        <f t="shared" si="2"/>
        <v>0</v>
      </c>
      <c r="U32" s="28">
        <f t="shared" si="3"/>
        <v>0</v>
      </c>
      <c r="V32" s="28">
        <f t="shared" si="4"/>
        <v>0</v>
      </c>
      <c r="W32" s="28">
        <f t="shared" si="5"/>
        <v>0</v>
      </c>
    </row>
    <row r="33" spans="1:23" s="28" customFormat="1" ht="18" customHeight="1">
      <c r="A33" s="24">
        <v>27</v>
      </c>
      <c r="B33" s="25" t="str">
        <f>IF(ISBLANK(ข้อมูลนักเรียน!B32)," ",ข้อมูลนักเรียน!B32)</f>
        <v>เด็กหฯงอนัญญ  ณ วัน</v>
      </c>
      <c r="C33" s="37" t="str">
        <f>IF(ข้อมูลนักเรียน!C32=""," ",ข้อมูลนักเรียน!C32)</f>
        <v>ป</v>
      </c>
      <c r="D33" s="37" t="str">
        <f>IF(ข้อมูลนักเรียน!D32=""," ",ข้อมูลนักเรียน!D32)</f>
        <v>ป</v>
      </c>
      <c r="E33" s="37" t="str">
        <f>IF(ข้อมูลนักเรียน!E32=""," ",ข้อมูลนักเรียน!E32)</f>
        <v>ป</v>
      </c>
      <c r="F33" s="37" t="str">
        <f>IF(ข้อมูลนักเรียน!F32=""," ",ข้อมูลนักเรียน!F32)</f>
        <v>ป</v>
      </c>
      <c r="G33" s="37" t="str">
        <f>IF(ข้อมูลนักเรียน!G32=""," ",ข้อมูลนักเรียน!G32)</f>
        <v>ป</v>
      </c>
      <c r="H33" s="24" t="str">
        <f>'สรุป SDQ'!G32</f>
        <v>ป</v>
      </c>
      <c r="I33" s="26" t="str">
        <f>'สรุป SDQ'!L32</f>
        <v>ป</v>
      </c>
      <c r="J33" s="26" t="str">
        <f>'สรุป SDQ'!Q32</f>
        <v>ป</v>
      </c>
      <c r="K33" s="26" t="str">
        <f>'สรุป SDQ'!V32</f>
        <v>ส</v>
      </c>
      <c r="L33" s="26" t="str">
        <f>'สรุป SDQ'!X32</f>
        <v>ป</v>
      </c>
      <c r="M33" s="26" t="str">
        <f>'สรุป SDQ'!AH32</f>
        <v>ป</v>
      </c>
      <c r="N33" s="27" t="str">
        <f>'สรุป SDQ'!AC32</f>
        <v>มีจุดแข็ง</v>
      </c>
      <c r="O33" s="37" t="str">
        <f>IF(ข้อมูลนักเรียน!H32=""," ",ข้อมูลนักเรียน!H32)</f>
        <v>ป</v>
      </c>
      <c r="P33" s="37" t="str">
        <f>IF(ข้อมูลนักเรียน!I32=""," ",ข้อมูลนักเรียน!I32)</f>
        <v>ป</v>
      </c>
      <c r="Q33" s="37" t="str">
        <f t="shared" si="6"/>
        <v>เสี่ยง</v>
      </c>
      <c r="S33" s="28">
        <f t="shared" si="1"/>
        <v>12</v>
      </c>
      <c r="T33" s="28">
        <f t="shared" si="2"/>
        <v>1</v>
      </c>
      <c r="U33" s="28">
        <f t="shared" si="3"/>
        <v>0</v>
      </c>
      <c r="V33" s="28">
        <f t="shared" si="4"/>
        <v>0</v>
      </c>
      <c r="W33" s="28">
        <f t="shared" si="5"/>
        <v>1</v>
      </c>
    </row>
    <row r="34" spans="1:23" s="28" customFormat="1" ht="18" customHeight="1">
      <c r="A34" s="24">
        <v>28</v>
      </c>
      <c r="B34" s="25" t="str">
        <f>IF(ISBLANK(ข้อมูลนักเรียน!B33)," ",ข้อมูลนักเรียน!B33)</f>
        <v> </v>
      </c>
      <c r="C34" s="37" t="str">
        <f>IF(ข้อมูลนักเรียน!C33=""," ",ข้อมูลนักเรียน!C33)</f>
        <v> </v>
      </c>
      <c r="D34" s="37" t="str">
        <f>IF(ข้อมูลนักเรียน!D33=""," ",ข้อมูลนักเรียน!D33)</f>
        <v> </v>
      </c>
      <c r="E34" s="37" t="str">
        <f>IF(ข้อมูลนักเรียน!E33=""," ",ข้อมูลนักเรียน!E33)</f>
        <v> </v>
      </c>
      <c r="F34" s="37" t="str">
        <f>IF(ข้อมูลนักเรียน!F33=""," ",ข้อมูลนักเรียน!F33)</f>
        <v> </v>
      </c>
      <c r="G34" s="37" t="str">
        <f>IF(ข้อมูลนักเรียน!G33=""," ",ข้อมูลนักเรียน!G33)</f>
        <v> </v>
      </c>
      <c r="H34" s="24" t="str">
        <f>'สรุป SDQ'!G33</f>
        <v> </v>
      </c>
      <c r="I34" s="26" t="str">
        <f>'สรุป SDQ'!L33</f>
        <v> </v>
      </c>
      <c r="J34" s="26" t="str">
        <f>'สรุป SDQ'!Q33</f>
        <v> </v>
      </c>
      <c r="K34" s="26" t="str">
        <f>'สรุป SDQ'!V33</f>
        <v> </v>
      </c>
      <c r="L34" s="26" t="str">
        <f>'สรุป SDQ'!X33</f>
        <v> </v>
      </c>
      <c r="M34" s="26" t="str">
        <f>'สรุป SDQ'!AH33</f>
        <v> </v>
      </c>
      <c r="N34" s="27" t="str">
        <f>'สรุป SDQ'!AC33</f>
        <v> </v>
      </c>
      <c r="O34" s="37" t="str">
        <f>IF(ข้อมูลนักเรียน!H33=""," ",ข้อมูลนักเรียน!H33)</f>
        <v> </v>
      </c>
      <c r="P34" s="37" t="str">
        <f>IF(ข้อมูลนักเรียน!I33=""," ",ข้อมูลนักเรียน!I33)</f>
        <v> </v>
      </c>
      <c r="Q34" s="37" t="str">
        <f t="shared" si="6"/>
        <v> </v>
      </c>
      <c r="S34" s="28">
        <f t="shared" si="1"/>
        <v>0</v>
      </c>
      <c r="T34" s="28">
        <f t="shared" si="2"/>
        <v>0</v>
      </c>
      <c r="U34" s="28">
        <f t="shared" si="3"/>
        <v>0</v>
      </c>
      <c r="V34" s="28">
        <f t="shared" si="4"/>
        <v>0</v>
      </c>
      <c r="W34" s="28">
        <f t="shared" si="5"/>
        <v>0</v>
      </c>
    </row>
    <row r="35" spans="1:23" s="28" customFormat="1" ht="18" customHeight="1">
      <c r="A35" s="24">
        <v>29</v>
      </c>
      <c r="B35" s="25" t="str">
        <f>IF(ISBLANK(ข้อมูลนักเรียน!B34)," ",ข้อมูลนักเรียน!B34)</f>
        <v> </v>
      </c>
      <c r="C35" s="37" t="str">
        <f>IF(ข้อมูลนักเรียน!C34=""," ",ข้อมูลนักเรียน!C34)</f>
        <v> </v>
      </c>
      <c r="D35" s="37" t="str">
        <f>IF(ข้อมูลนักเรียน!D34=""," ",ข้อมูลนักเรียน!D34)</f>
        <v> </v>
      </c>
      <c r="E35" s="37" t="str">
        <f>IF(ข้อมูลนักเรียน!E34=""," ",ข้อมูลนักเรียน!E34)</f>
        <v> </v>
      </c>
      <c r="F35" s="37" t="str">
        <f>IF(ข้อมูลนักเรียน!F34=""," ",ข้อมูลนักเรียน!F34)</f>
        <v> </v>
      </c>
      <c r="G35" s="37" t="str">
        <f>IF(ข้อมูลนักเรียน!G34=""," ",ข้อมูลนักเรียน!G34)</f>
        <v> </v>
      </c>
      <c r="H35" s="24" t="str">
        <f>'สรุป SDQ'!G34</f>
        <v> </v>
      </c>
      <c r="I35" s="26" t="str">
        <f>'สรุป SDQ'!L34</f>
        <v> </v>
      </c>
      <c r="J35" s="26" t="str">
        <f>'สรุป SDQ'!Q34</f>
        <v> </v>
      </c>
      <c r="K35" s="26" t="str">
        <f>'สรุป SDQ'!V34</f>
        <v> </v>
      </c>
      <c r="L35" s="26" t="str">
        <f>'สรุป SDQ'!X34</f>
        <v> </v>
      </c>
      <c r="M35" s="26" t="str">
        <f>'สรุป SDQ'!AH34</f>
        <v> </v>
      </c>
      <c r="N35" s="27" t="str">
        <f>'สรุป SDQ'!AC34</f>
        <v> </v>
      </c>
      <c r="O35" s="37" t="str">
        <f>IF(ข้อมูลนักเรียน!H34=""," ",ข้อมูลนักเรียน!H34)</f>
        <v> </v>
      </c>
      <c r="P35" s="37" t="str">
        <f>IF(ข้อมูลนักเรียน!I34=""," ",ข้อมูลนักเรียน!I34)</f>
        <v> </v>
      </c>
      <c r="Q35" s="37" t="str">
        <f t="shared" si="6"/>
        <v> </v>
      </c>
      <c r="S35" s="28">
        <f t="shared" si="1"/>
        <v>0</v>
      </c>
      <c r="T35" s="28">
        <f t="shared" si="2"/>
        <v>0</v>
      </c>
      <c r="U35" s="28">
        <f t="shared" si="3"/>
        <v>0</v>
      </c>
      <c r="V35" s="28">
        <f t="shared" si="4"/>
        <v>0</v>
      </c>
      <c r="W35" s="28">
        <f t="shared" si="5"/>
        <v>0</v>
      </c>
    </row>
    <row r="36" spans="1:23" s="28" customFormat="1" ht="18" customHeight="1">
      <c r="A36" s="24">
        <v>30</v>
      </c>
      <c r="B36" s="25" t="str">
        <f>IF(ISBLANK(ข้อมูลนักเรียน!B35)," ",ข้อมูลนักเรียน!B35)</f>
        <v> </v>
      </c>
      <c r="C36" s="37" t="str">
        <f>IF(ข้อมูลนักเรียน!C35=""," ",ข้อมูลนักเรียน!C35)</f>
        <v> </v>
      </c>
      <c r="D36" s="37" t="str">
        <f>IF(ข้อมูลนักเรียน!D35=""," ",ข้อมูลนักเรียน!D35)</f>
        <v> </v>
      </c>
      <c r="E36" s="37" t="str">
        <f>IF(ข้อมูลนักเรียน!E35=""," ",ข้อมูลนักเรียน!E35)</f>
        <v> </v>
      </c>
      <c r="F36" s="37" t="str">
        <f>IF(ข้อมูลนักเรียน!F35=""," ",ข้อมูลนักเรียน!F35)</f>
        <v> </v>
      </c>
      <c r="G36" s="37" t="str">
        <f>IF(ข้อมูลนักเรียน!G35=""," ",ข้อมูลนักเรียน!G35)</f>
        <v> </v>
      </c>
      <c r="H36" s="24" t="str">
        <f>'สรุป SDQ'!G35</f>
        <v> </v>
      </c>
      <c r="I36" s="26" t="str">
        <f>'สรุป SDQ'!L35</f>
        <v> </v>
      </c>
      <c r="J36" s="26" t="str">
        <f>'สรุป SDQ'!Q35</f>
        <v> </v>
      </c>
      <c r="K36" s="26" t="str">
        <f>'สรุป SDQ'!V35</f>
        <v> </v>
      </c>
      <c r="L36" s="26" t="str">
        <f>'สรุป SDQ'!X35</f>
        <v> </v>
      </c>
      <c r="M36" s="26" t="str">
        <f>'สรุป SDQ'!AH35</f>
        <v> </v>
      </c>
      <c r="N36" s="27" t="str">
        <f>'สรุป SDQ'!AC35</f>
        <v> </v>
      </c>
      <c r="O36" s="37" t="str">
        <f>IF(ข้อมูลนักเรียน!H35=""," ",ข้อมูลนักเรียน!H35)</f>
        <v> </v>
      </c>
      <c r="P36" s="37" t="str">
        <f>IF(ข้อมูลนักเรียน!I35=""," ",ข้อมูลนักเรียน!I35)</f>
        <v> </v>
      </c>
      <c r="Q36" s="37" t="str">
        <f t="shared" si="6"/>
        <v> </v>
      </c>
      <c r="S36" s="28">
        <f t="shared" si="1"/>
        <v>0</v>
      </c>
      <c r="T36" s="28">
        <f t="shared" si="2"/>
        <v>0</v>
      </c>
      <c r="U36" s="28">
        <f t="shared" si="3"/>
        <v>0</v>
      </c>
      <c r="V36" s="28">
        <f t="shared" si="4"/>
        <v>0</v>
      </c>
      <c r="W36" s="28">
        <f t="shared" si="5"/>
        <v>0</v>
      </c>
    </row>
    <row r="37" spans="2:15" ht="28.5" customHeight="1">
      <c r="B37" s="29" t="s">
        <v>26</v>
      </c>
      <c r="J37" s="10" t="s">
        <v>50</v>
      </c>
      <c r="O37" s="10" t="s">
        <v>51</v>
      </c>
    </row>
    <row r="38" spans="2:11" ht="21">
      <c r="B38" s="30" t="s">
        <v>19</v>
      </c>
      <c r="C38" s="31">
        <f>ข้อมูลนักเรียน!B36</f>
        <v>27</v>
      </c>
      <c r="D38" s="10" t="s">
        <v>21</v>
      </c>
      <c r="K38" s="10" t="str">
        <f>"( "&amp;ข้อมูลนักเรียน!B4&amp;")"</f>
        <v>( นางอำพร  นันทะชัย นางสาวกฤษณา  โสโพธิ์)</v>
      </c>
    </row>
    <row r="39" spans="2:9" ht="21">
      <c r="B39" s="30" t="s">
        <v>22</v>
      </c>
      <c r="C39" s="31">
        <f>COUNTIF(Q7:$Q$36,"ปกติ")</f>
        <v>10</v>
      </c>
      <c r="D39" s="10" t="s">
        <v>21</v>
      </c>
      <c r="E39" s="10" t="s">
        <v>27</v>
      </c>
      <c r="H39" s="46">
        <f>C39/C38%</f>
        <v>37.03703703703704</v>
      </c>
      <c r="I39" s="46"/>
    </row>
    <row r="40" spans="2:9" ht="21">
      <c r="B40" s="10" t="s">
        <v>23</v>
      </c>
      <c r="C40" s="31">
        <f>COUNTIF(Q7:$Q$36,"เสี่ยง")</f>
        <v>17</v>
      </c>
      <c r="D40" s="10" t="s">
        <v>21</v>
      </c>
      <c r="E40" s="10" t="s">
        <v>27</v>
      </c>
      <c r="H40" s="46">
        <f>C40/C38%</f>
        <v>62.96296296296296</v>
      </c>
      <c r="I40" s="46"/>
    </row>
  </sheetData>
  <sheetProtection password="C71F" sheet="1" objects="1" scenarios="1"/>
  <mergeCells count="13">
    <mergeCell ref="A4:A6"/>
    <mergeCell ref="E4:F5"/>
    <mergeCell ref="C4:C6"/>
    <mergeCell ref="D4:D6"/>
    <mergeCell ref="B4:B6"/>
    <mergeCell ref="Q4:Q6"/>
    <mergeCell ref="H40:I40"/>
    <mergeCell ref="H39:I39"/>
    <mergeCell ref="G4:L4"/>
    <mergeCell ref="H5:L5"/>
    <mergeCell ref="G5:G6"/>
    <mergeCell ref="O4:P5"/>
    <mergeCell ref="M4:N5"/>
  </mergeCells>
  <printOptions/>
  <pageMargins left="0.35433070866141736" right="0" top="0.5905511811023623" bottom="0.1968503937007874" header="0.5118110236220472" footer="0.5118110236220472"/>
  <pageSetup horizontalDpi="600" verticalDpi="600" orientation="portrait" paperSize="9" r:id="rId1"/>
  <ignoredErrors>
    <ignoredError sqref="C7:G36 Q25:Q36 Q7:Q24 O7:P36" unlockedFormula="1"/>
    <ignoredError sqref="H7:N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พรเพชร  จันทน์กะพ้อ</dc:creator>
  <cp:keywords/>
  <dc:description/>
  <cp:lastModifiedBy>NT</cp:lastModifiedBy>
  <cp:lastPrinted>2011-09-30T06:38:15Z</cp:lastPrinted>
  <dcterms:created xsi:type="dcterms:W3CDTF">2007-08-29T02:20:38Z</dcterms:created>
  <dcterms:modified xsi:type="dcterms:W3CDTF">2023-05-23T05:42:24Z</dcterms:modified>
  <cp:category/>
  <cp:version/>
  <cp:contentType/>
  <cp:contentStatus/>
</cp:coreProperties>
</file>